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 Мельников\Desktop\"/>
    </mc:Choice>
  </mc:AlternateContent>
  <workbookProtection workbookAlgorithmName="SHA-512" workbookHashValue="KiZVRItvnC/RIeH2vTvCLYDKpR1VYBxNSb2NQXsMOfe6YvzU3jE9967ZhTvL7mrUbf09/VKlfw5MkT3BJ+0Y+g==" workbookSaltValue="NM7gQDoFFO09cJIHMjoJ5Q==" workbookSpinCount="100000" lockStructure="1"/>
  <bookViews>
    <workbookView xWindow="0" yWindow="0" windowWidth="19200" windowHeight="11370"/>
  </bookViews>
  <sheets>
    <sheet name="Инструкция" sheetId="15" r:id="rId1"/>
    <sheet name="Баланс" sheetId="19" r:id="rId2"/>
    <sheet name="БДР" sheetId="1" r:id="rId3"/>
    <sheet name="БДДС" sheetId="6" r:id="rId4"/>
    <sheet name="ФА" sheetId="4" r:id="rId5"/>
    <sheet name="ЛФП" sheetId="12" r:id="rId6"/>
    <sheet name="ЛИП" sheetId="20" r:id="rId7"/>
  </sheets>
  <definedNames>
    <definedName name="прплт">#REF!</definedName>
  </definedNames>
  <calcPr calcId="162913"/>
</workbook>
</file>

<file path=xl/calcChain.xml><?xml version="1.0" encoding="utf-8"?>
<calcChain xmlns="http://schemas.openxmlformats.org/spreadsheetml/2006/main">
  <c r="G41" i="19" l="1"/>
  <c r="G24" i="19"/>
  <c r="G13" i="19"/>
  <c r="J40" i="19" l="1"/>
  <c r="G29" i="19" l="1"/>
  <c r="K23" i="19"/>
  <c r="J7" i="19" l="1"/>
  <c r="J8" i="19"/>
  <c r="J9" i="19"/>
  <c r="J10" i="19"/>
  <c r="J11" i="19"/>
  <c r="J12" i="19"/>
  <c r="J13" i="19" l="1"/>
  <c r="J29" i="19" s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J115" i="1"/>
  <c r="I115" i="1"/>
  <c r="J37" i="19" l="1"/>
  <c r="J36" i="19"/>
  <c r="J21" i="19"/>
  <c r="E36" i="19"/>
  <c r="F36" i="19"/>
  <c r="H36" i="19" s="1"/>
  <c r="E37" i="19"/>
  <c r="F37" i="19"/>
  <c r="H37" i="19" s="1"/>
  <c r="C31" i="6"/>
  <c r="D31" i="6"/>
  <c r="C32" i="6"/>
  <c r="D32" i="6"/>
  <c r="C23" i="6"/>
  <c r="D23" i="6"/>
  <c r="C24" i="6"/>
  <c r="D24" i="6"/>
  <c r="D87" i="1"/>
  <c r="G87" i="1"/>
  <c r="D68" i="1"/>
  <c r="G68" i="1"/>
  <c r="D69" i="1"/>
  <c r="G69" i="1"/>
  <c r="E69" i="1" s="1"/>
  <c r="F69" i="1" l="1"/>
  <c r="K37" i="19"/>
  <c r="K36" i="19"/>
  <c r="E87" i="1"/>
  <c r="F87" i="1" s="1"/>
  <c r="E68" i="1"/>
  <c r="F68" i="1" s="1"/>
  <c r="E32" i="6"/>
  <c r="F32" i="6" s="1"/>
  <c r="E31" i="6"/>
  <c r="F31" i="6" s="1"/>
  <c r="E23" i="6"/>
  <c r="F23" i="6" s="1"/>
  <c r="E24" i="6"/>
  <c r="F24" i="6" s="1"/>
  <c r="D41" i="19"/>
  <c r="D24" i="19"/>
  <c r="J39" i="19"/>
  <c r="C36" i="19" l="1"/>
  <c r="C37" i="19"/>
  <c r="I41" i="1"/>
  <c r="E21" i="19"/>
  <c r="F21" i="19"/>
  <c r="H21" i="19" s="1"/>
  <c r="J114" i="1" l="1"/>
  <c r="I114" i="1"/>
  <c r="J102" i="1"/>
  <c r="I102" i="1"/>
  <c r="J89" i="1"/>
  <c r="I89" i="1"/>
  <c r="J84" i="1"/>
  <c r="I84" i="1"/>
  <c r="J80" i="1"/>
  <c r="I80" i="1"/>
  <c r="J71" i="1"/>
  <c r="I71" i="1"/>
  <c r="J62" i="1"/>
  <c r="I62" i="1"/>
  <c r="K58" i="1"/>
  <c r="J58" i="1"/>
  <c r="I58" i="1"/>
  <c r="I45" i="1"/>
  <c r="J41" i="1"/>
  <c r="J36" i="1"/>
  <c r="I36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J32" i="1"/>
  <c r="I32" i="1"/>
  <c r="D105" i="1"/>
  <c r="G105" i="1"/>
  <c r="G37" i="1"/>
  <c r="D37" i="1"/>
  <c r="E37" i="1" l="1"/>
  <c r="F37" i="1" s="1"/>
  <c r="E105" i="1"/>
  <c r="F105" i="1" s="1"/>
  <c r="D51" i="1"/>
  <c r="G51" i="1"/>
  <c r="D56" i="1"/>
  <c r="G56" i="1"/>
  <c r="D55" i="1"/>
  <c r="G55" i="1"/>
  <c r="D47" i="1"/>
  <c r="G4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D54" i="1"/>
  <c r="G54" i="1"/>
  <c r="D53" i="1"/>
  <c r="G53" i="1"/>
  <c r="D52" i="1"/>
  <c r="G52" i="1"/>
  <c r="D48" i="1"/>
  <c r="G48" i="1"/>
  <c r="D49" i="1"/>
  <c r="G49" i="1"/>
  <c r="D50" i="1"/>
  <c r="G50" i="1"/>
  <c r="D57" i="1"/>
  <c r="G57" i="1"/>
  <c r="D46" i="1"/>
  <c r="G46" i="1"/>
  <c r="D93" i="1"/>
  <c r="G93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D85" i="1"/>
  <c r="G85" i="1"/>
  <c r="D86" i="1"/>
  <c r="G86" i="1"/>
  <c r="D88" i="1"/>
  <c r="G88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D103" i="1"/>
  <c r="G103" i="1"/>
  <c r="D104" i="1"/>
  <c r="G104" i="1"/>
  <c r="J22" i="19" l="1"/>
  <c r="E93" i="1"/>
  <c r="F93" i="1" s="1"/>
  <c r="E53" i="1"/>
  <c r="F53" i="1" s="1"/>
  <c r="E52" i="1"/>
  <c r="F52" i="1" s="1"/>
  <c r="E51" i="1"/>
  <c r="F51" i="1" s="1"/>
  <c r="E56" i="1"/>
  <c r="F56" i="1" s="1"/>
  <c r="D58" i="1"/>
  <c r="E54" i="1"/>
  <c r="F54" i="1" s="1"/>
  <c r="G58" i="1"/>
  <c r="E55" i="1"/>
  <c r="F55" i="1" s="1"/>
  <c r="E103" i="1"/>
  <c r="F103" i="1" s="1"/>
  <c r="G89" i="1"/>
  <c r="E47" i="1"/>
  <c r="F47" i="1" s="1"/>
  <c r="E49" i="1"/>
  <c r="F49" i="1" s="1"/>
  <c r="E50" i="1"/>
  <c r="F50" i="1" s="1"/>
  <c r="E48" i="1"/>
  <c r="F48" i="1" s="1"/>
  <c r="E57" i="1"/>
  <c r="F57" i="1" s="1"/>
  <c r="E46" i="1"/>
  <c r="F46" i="1" s="1"/>
  <c r="D89" i="1"/>
  <c r="E88" i="1"/>
  <c r="F88" i="1" s="1"/>
  <c r="E86" i="1"/>
  <c r="F86" i="1" s="1"/>
  <c r="E85" i="1"/>
  <c r="F85" i="1" s="1"/>
  <c r="E104" i="1"/>
  <c r="F104" i="1" s="1"/>
  <c r="D99" i="1"/>
  <c r="G99" i="1"/>
  <c r="D100" i="1"/>
  <c r="G100" i="1"/>
  <c r="E58" i="1" l="1"/>
  <c r="F58" i="1" s="1"/>
  <c r="E100" i="1"/>
  <c r="F100" i="1" s="1"/>
  <c r="E99" i="1"/>
  <c r="F99" i="1" s="1"/>
  <c r="E89" i="1"/>
  <c r="F89" i="1" s="1"/>
  <c r="B7" i="20"/>
  <c r="C7" i="20"/>
  <c r="E7" i="19" l="1"/>
  <c r="F8" i="19" l="1"/>
  <c r="F7" i="19"/>
  <c r="H7" i="19" s="1"/>
  <c r="F9" i="19"/>
  <c r="F10" i="19"/>
  <c r="F11" i="19"/>
  <c r="F12" i="19"/>
  <c r="C19" i="4" l="1"/>
  <c r="C20" i="4"/>
  <c r="J34" i="19" l="1"/>
  <c r="G31" i="1"/>
  <c r="D31" i="1"/>
  <c r="G30" i="1"/>
  <c r="D30" i="1"/>
  <c r="H6" i="6"/>
  <c r="G6" i="6" s="1"/>
  <c r="J19" i="19" l="1"/>
  <c r="E31" i="1"/>
  <c r="E30" i="1"/>
  <c r="F30" i="1" s="1"/>
  <c r="F31" i="1"/>
  <c r="B50" i="20"/>
  <c r="C50" i="20"/>
  <c r="B51" i="20"/>
  <c r="C51" i="20"/>
  <c r="B52" i="20"/>
  <c r="C52" i="20"/>
  <c r="B53" i="20"/>
  <c r="C53" i="20"/>
  <c r="B54" i="20"/>
  <c r="C54" i="20"/>
  <c r="B55" i="20"/>
  <c r="C55" i="20"/>
  <c r="B56" i="20"/>
  <c r="C56" i="20"/>
  <c r="B57" i="20"/>
  <c r="C57" i="20"/>
  <c r="B58" i="20"/>
  <c r="C58" i="20"/>
  <c r="B59" i="20"/>
  <c r="C59" i="20"/>
  <c r="B60" i="20"/>
  <c r="C60" i="20"/>
  <c r="B61" i="20"/>
  <c r="C61" i="20"/>
  <c r="B62" i="20"/>
  <c r="C62" i="20"/>
  <c r="B63" i="20"/>
  <c r="C63" i="20"/>
  <c r="B64" i="20"/>
  <c r="C64" i="20"/>
  <c r="B65" i="20"/>
  <c r="C65" i="20"/>
  <c r="B66" i="20"/>
  <c r="C66" i="20"/>
  <c r="B67" i="20"/>
  <c r="C67" i="20"/>
  <c r="B68" i="20"/>
  <c r="C68" i="20"/>
  <c r="B69" i="20"/>
  <c r="C69" i="20"/>
  <c r="B70" i="20"/>
  <c r="C70" i="20"/>
  <c r="B71" i="20"/>
  <c r="C71" i="20"/>
  <c r="B72" i="20"/>
  <c r="C72" i="20"/>
  <c r="B73" i="20"/>
  <c r="C73" i="20"/>
  <c r="B74" i="20"/>
  <c r="C74" i="20"/>
  <c r="B75" i="20"/>
  <c r="C75" i="20"/>
  <c r="B76" i="20"/>
  <c r="C76" i="20"/>
  <c r="B77" i="20"/>
  <c r="C77" i="20"/>
  <c r="B78" i="20"/>
  <c r="C78" i="20"/>
  <c r="B79" i="20"/>
  <c r="C79" i="20"/>
  <c r="B80" i="20"/>
  <c r="C80" i="20"/>
  <c r="B81" i="20"/>
  <c r="C81" i="20"/>
  <c r="B82" i="20"/>
  <c r="C82" i="20"/>
  <c r="B83" i="20"/>
  <c r="C83" i="20"/>
  <c r="B84" i="20"/>
  <c r="C84" i="20"/>
  <c r="B85" i="20"/>
  <c r="C85" i="20"/>
  <c r="B86" i="20"/>
  <c r="C86" i="20"/>
  <c r="B87" i="20"/>
  <c r="C87" i="20"/>
  <c r="B48" i="20"/>
  <c r="C48" i="20"/>
  <c r="B49" i="20"/>
  <c r="C49" i="20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46" i="12"/>
  <c r="C46" i="12"/>
  <c r="K10" i="1" l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I10" i="1"/>
  <c r="F35" i="19" l="1"/>
  <c r="H35" i="19" s="1"/>
  <c r="F38" i="19"/>
  <c r="F39" i="19"/>
  <c r="H39" i="19" s="1"/>
  <c r="F40" i="19"/>
  <c r="F34" i="19"/>
  <c r="H34" i="19" s="1"/>
  <c r="E35" i="19"/>
  <c r="E38" i="19"/>
  <c r="E39" i="19"/>
  <c r="E40" i="19"/>
  <c r="E34" i="19"/>
  <c r="E19" i="19"/>
  <c r="F20" i="19"/>
  <c r="F22" i="19"/>
  <c r="F23" i="19"/>
  <c r="F19" i="19"/>
  <c r="H19" i="19" s="1"/>
  <c r="E20" i="19"/>
  <c r="E22" i="19"/>
  <c r="E23" i="19"/>
  <c r="H22" i="19" l="1"/>
  <c r="H23" i="19"/>
  <c r="H20" i="19"/>
  <c r="H40" i="19"/>
  <c r="K40" i="19" s="1"/>
  <c r="H38" i="19"/>
  <c r="K34" i="19"/>
  <c r="K39" i="19"/>
  <c r="K35" i="19"/>
  <c r="K38" i="19"/>
  <c r="E8" i="19"/>
  <c r="H8" i="19" s="1"/>
  <c r="E9" i="19"/>
  <c r="H9" i="19" s="1"/>
  <c r="E10" i="19"/>
  <c r="H10" i="19" s="1"/>
  <c r="E11" i="19"/>
  <c r="H11" i="19" s="1"/>
  <c r="E12" i="19"/>
  <c r="H12" i="19" s="1"/>
  <c r="C49" i="6" l="1"/>
  <c r="C48" i="6"/>
  <c r="J38" i="19"/>
  <c r="J35" i="19"/>
  <c r="G70" i="1"/>
  <c r="D70" i="1"/>
  <c r="G72" i="1"/>
  <c r="D72" i="1"/>
  <c r="J41" i="19" l="1"/>
  <c r="E70" i="1"/>
  <c r="F70" i="1" s="1"/>
  <c r="E72" i="1"/>
  <c r="F72" i="1" s="1"/>
  <c r="G51" i="6" l="1"/>
  <c r="G45" i="6"/>
  <c r="J45" i="6" l="1"/>
  <c r="I45" i="6"/>
  <c r="H45" i="6"/>
  <c r="G36" i="6"/>
  <c r="O36" i="6"/>
  <c r="M36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G28" i="6"/>
  <c r="H28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I20" i="6"/>
  <c r="J20" i="6"/>
  <c r="H20" i="6"/>
  <c r="G20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J14" i="6"/>
  <c r="I14" i="6"/>
  <c r="H14" i="6"/>
  <c r="G14" i="6"/>
  <c r="G52" i="6" l="1"/>
  <c r="O37" i="6"/>
  <c r="M37" i="6"/>
  <c r="G37" i="6"/>
  <c r="D28" i="6"/>
  <c r="C28" i="6"/>
  <c r="D27" i="6"/>
  <c r="C27" i="6"/>
  <c r="D26" i="6"/>
  <c r="C26" i="6"/>
  <c r="D25" i="6"/>
  <c r="C25" i="6"/>
  <c r="D22" i="6"/>
  <c r="C22" i="6"/>
  <c r="D21" i="6"/>
  <c r="C21" i="6"/>
  <c r="E22" i="6" l="1"/>
  <c r="F22" i="6" s="1"/>
  <c r="E26" i="6"/>
  <c r="F26" i="6" s="1"/>
  <c r="E28" i="6"/>
  <c r="F28" i="6" s="1"/>
  <c r="E21" i="6"/>
  <c r="F21" i="6" s="1"/>
  <c r="E25" i="6"/>
  <c r="F25" i="6" s="1"/>
  <c r="E27" i="6"/>
  <c r="F27" i="6" s="1"/>
  <c r="D20" i="6"/>
  <c r="C20" i="6"/>
  <c r="D19" i="6"/>
  <c r="J23" i="19" s="1"/>
  <c r="C19" i="6"/>
  <c r="D18" i="6"/>
  <c r="K22" i="19" s="1"/>
  <c r="C18" i="6"/>
  <c r="D17" i="6"/>
  <c r="K21" i="19" s="1"/>
  <c r="C17" i="6"/>
  <c r="D16" i="6"/>
  <c r="C16" i="6"/>
  <c r="D15" i="6"/>
  <c r="K19" i="19" s="1"/>
  <c r="C15" i="6"/>
  <c r="D14" i="6"/>
  <c r="C14" i="6"/>
  <c r="D13" i="6"/>
  <c r="K12" i="19" s="1"/>
  <c r="C13" i="6"/>
  <c r="D12" i="6"/>
  <c r="K11" i="19" s="1"/>
  <c r="C12" i="6"/>
  <c r="D11" i="6"/>
  <c r="K10" i="19" s="1"/>
  <c r="C11" i="6"/>
  <c r="D10" i="6"/>
  <c r="K9" i="19" s="1"/>
  <c r="C10" i="6"/>
  <c r="D9" i="6"/>
  <c r="K8" i="19" s="1"/>
  <c r="C9" i="6"/>
  <c r="D8" i="6"/>
  <c r="K7" i="19" s="1"/>
  <c r="C8" i="6"/>
  <c r="E15" i="6" l="1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C6" i="6" l="1"/>
  <c r="H6" i="12" l="1"/>
  <c r="I6" i="12" s="1"/>
  <c r="D96" i="1"/>
  <c r="G96" i="1"/>
  <c r="K6" i="12" l="1"/>
  <c r="H7" i="20" s="1"/>
  <c r="J6" i="12"/>
  <c r="G7" i="20" s="1"/>
  <c r="H7" i="12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H59" i="12" s="1"/>
  <c r="H60" i="12" s="1"/>
  <c r="H61" i="12" s="1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E96" i="1"/>
  <c r="F96" i="1" s="1"/>
  <c r="C9" i="20" l="1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8" i="20"/>
  <c r="C21" i="19" l="1"/>
  <c r="D13" i="19"/>
  <c r="D29" i="19" l="1"/>
  <c r="D46" i="19" s="1"/>
  <c r="D50" i="19" s="1"/>
  <c r="D54" i="19"/>
  <c r="E7" i="20"/>
  <c r="K7" i="20" s="1"/>
  <c r="C12" i="19"/>
  <c r="C13" i="19"/>
  <c r="C41" i="19"/>
  <c r="C38" i="19"/>
  <c r="C39" i="19"/>
  <c r="C34" i="19"/>
  <c r="C35" i="19"/>
  <c r="C40" i="19"/>
  <c r="C20" i="19"/>
  <c r="C22" i="19"/>
  <c r="C24" i="19"/>
  <c r="C19" i="19"/>
  <c r="C23" i="19"/>
  <c r="C18" i="19"/>
  <c r="C8" i="19"/>
  <c r="C10" i="19"/>
  <c r="C7" i="19"/>
  <c r="C9" i="19"/>
  <c r="C11" i="19"/>
  <c r="C25" i="19" l="1"/>
  <c r="C14" i="19"/>
  <c r="C29" i="19"/>
  <c r="C42" i="19" l="1"/>
  <c r="C50" i="19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7" i="12"/>
  <c r="B7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C46" i="19" l="1"/>
  <c r="I7" i="12"/>
  <c r="K7" i="12" l="1"/>
  <c r="H8" i="20" s="1"/>
  <c r="J7" i="12"/>
  <c r="G8" i="20" s="1"/>
  <c r="I8" i="12"/>
  <c r="K8" i="12" l="1"/>
  <c r="H9" i="20" s="1"/>
  <c r="J8" i="12"/>
  <c r="G9" i="20" s="1"/>
  <c r="I9" i="12"/>
  <c r="I10" i="12" l="1"/>
  <c r="I11" i="12" s="1"/>
  <c r="J9" i="12"/>
  <c r="G10" i="20" s="1"/>
  <c r="K9" i="12"/>
  <c r="H10" i="20" s="1"/>
  <c r="I12" i="12" l="1"/>
  <c r="I13" i="12" s="1"/>
  <c r="J11" i="12"/>
  <c r="G12" i="20" s="1"/>
  <c r="K11" i="12"/>
  <c r="H12" i="20" s="1"/>
  <c r="K10" i="12"/>
  <c r="H11" i="20" s="1"/>
  <c r="J10" i="12"/>
  <c r="G11" i="20" s="1"/>
  <c r="J13" i="12" l="1"/>
  <c r="G14" i="20" s="1"/>
  <c r="K13" i="12"/>
  <c r="H14" i="20" s="1"/>
  <c r="K12" i="12"/>
  <c r="H13" i="20" s="1"/>
  <c r="J12" i="12"/>
  <c r="G13" i="20" s="1"/>
  <c r="I14" i="12"/>
  <c r="L13" i="20" l="1"/>
  <c r="L14" i="20"/>
  <c r="K14" i="12"/>
  <c r="H15" i="20" s="1"/>
  <c r="J14" i="12"/>
  <c r="G15" i="20" s="1"/>
  <c r="I15" i="12"/>
  <c r="L15" i="20" l="1"/>
  <c r="J15" i="12"/>
  <c r="G16" i="20" s="1"/>
  <c r="K15" i="12"/>
  <c r="H16" i="20" s="1"/>
  <c r="I16" i="12"/>
  <c r="L16" i="20" l="1"/>
  <c r="K16" i="12"/>
  <c r="H17" i="20" s="1"/>
  <c r="J16" i="12"/>
  <c r="G17" i="20" s="1"/>
  <c r="I17" i="12"/>
  <c r="D40" i="6"/>
  <c r="D39" i="6"/>
  <c r="J17" i="12" l="1"/>
  <c r="G18" i="20" s="1"/>
  <c r="K17" i="12"/>
  <c r="H18" i="20" s="1"/>
  <c r="I18" i="12"/>
  <c r="L18" i="20" l="1"/>
  <c r="K18" i="12"/>
  <c r="H19" i="20" s="1"/>
  <c r="J18" i="12"/>
  <c r="G19" i="20" s="1"/>
  <c r="I19" i="12"/>
  <c r="L19" i="20" l="1"/>
  <c r="J19" i="12"/>
  <c r="G20" i="20" s="1"/>
  <c r="K19" i="12"/>
  <c r="H20" i="20" s="1"/>
  <c r="I20" i="12"/>
  <c r="G13" i="1"/>
  <c r="G14" i="1"/>
  <c r="G15" i="1"/>
  <c r="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I17" i="1"/>
  <c r="L20" i="20" l="1"/>
  <c r="K20" i="12"/>
  <c r="H21" i="20" s="1"/>
  <c r="J20" i="12"/>
  <c r="G21" i="20" s="1"/>
  <c r="I21" i="12"/>
  <c r="G17" i="1"/>
  <c r="L21" i="20" l="1"/>
  <c r="J21" i="12"/>
  <c r="G22" i="20" s="1"/>
  <c r="K21" i="12"/>
  <c r="H22" i="20" s="1"/>
  <c r="I22" i="12"/>
  <c r="D11" i="1"/>
  <c r="G11" i="1"/>
  <c r="D12" i="1"/>
  <c r="G12" i="1"/>
  <c r="D13" i="1"/>
  <c r="D14" i="1"/>
  <c r="E14" i="1" s="1"/>
  <c r="L22" i="20" l="1"/>
  <c r="K22" i="12"/>
  <c r="H23" i="20" s="1"/>
  <c r="J22" i="12"/>
  <c r="G23" i="20" s="1"/>
  <c r="I23" i="12"/>
  <c r="E13" i="1"/>
  <c r="F13" i="1" s="1"/>
  <c r="E12" i="1"/>
  <c r="F12" i="1" s="1"/>
  <c r="F14" i="1"/>
  <c r="E11" i="1"/>
  <c r="F11" i="1" l="1"/>
  <c r="J23" i="12"/>
  <c r="G24" i="20" s="1"/>
  <c r="K23" i="12"/>
  <c r="H24" i="20" s="1"/>
  <c r="I24" i="12"/>
  <c r="H51" i="6"/>
  <c r="I51" i="6"/>
  <c r="J51" i="6"/>
  <c r="J52" i="6" s="1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D50" i="6"/>
  <c r="C50" i="6"/>
  <c r="D49" i="6"/>
  <c r="D48" i="6"/>
  <c r="D47" i="6"/>
  <c r="C47" i="6"/>
  <c r="D46" i="6"/>
  <c r="C46" i="6"/>
  <c r="K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H36" i="6"/>
  <c r="H37" i="6" s="1"/>
  <c r="I36" i="6"/>
  <c r="J36" i="6"/>
  <c r="J37" i="6" s="1"/>
  <c r="K36" i="6"/>
  <c r="K37" i="6" s="1"/>
  <c r="L36" i="6"/>
  <c r="L37" i="6" s="1"/>
  <c r="N36" i="6"/>
  <c r="N37" i="6" s="1"/>
  <c r="P36" i="6"/>
  <c r="P37" i="6" s="1"/>
  <c r="Q36" i="6"/>
  <c r="R36" i="6"/>
  <c r="R37" i="6" s="1"/>
  <c r="S36" i="6"/>
  <c r="S37" i="6" s="1"/>
  <c r="T36" i="6"/>
  <c r="T37" i="6" s="1"/>
  <c r="U36" i="6"/>
  <c r="U37" i="6" s="1"/>
  <c r="V36" i="6"/>
  <c r="V37" i="6" s="1"/>
  <c r="W36" i="6"/>
  <c r="W37" i="6" s="1"/>
  <c r="X36" i="6"/>
  <c r="X37" i="6" s="1"/>
  <c r="Y36" i="6"/>
  <c r="Y37" i="6" s="1"/>
  <c r="Z36" i="6"/>
  <c r="Z37" i="6" s="1"/>
  <c r="AA36" i="6"/>
  <c r="AA37" i="6" s="1"/>
  <c r="AB36" i="6"/>
  <c r="AB37" i="6" s="1"/>
  <c r="AC36" i="6"/>
  <c r="AD36" i="6"/>
  <c r="C40" i="6"/>
  <c r="C41" i="6"/>
  <c r="D41" i="6"/>
  <c r="C42" i="6"/>
  <c r="C43" i="6"/>
  <c r="D43" i="6"/>
  <c r="C44" i="6"/>
  <c r="D44" i="6"/>
  <c r="C39" i="6"/>
  <c r="E39" i="6" s="1"/>
  <c r="C29" i="6"/>
  <c r="D29" i="6"/>
  <c r="C30" i="6"/>
  <c r="D30" i="6"/>
  <c r="C33" i="6"/>
  <c r="D33" i="6"/>
  <c r="C34" i="6"/>
  <c r="D34" i="6"/>
  <c r="C35" i="6"/>
  <c r="D35" i="6"/>
  <c r="D98" i="1"/>
  <c r="G98" i="1"/>
  <c r="I21" i="1"/>
  <c r="G106" i="1"/>
  <c r="D106" i="1"/>
  <c r="G25" i="1"/>
  <c r="G27" i="1"/>
  <c r="G24" i="1"/>
  <c r="D112" i="1"/>
  <c r="G112" i="1"/>
  <c r="D67" i="1"/>
  <c r="G67" i="1"/>
  <c r="D28" i="1"/>
  <c r="G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I26" i="1"/>
  <c r="I116" i="1" s="1"/>
  <c r="D66" i="1"/>
  <c r="G66" i="1"/>
  <c r="D110" i="1"/>
  <c r="G110" i="1"/>
  <c r="D77" i="1"/>
  <c r="G77" i="1"/>
  <c r="D40" i="1"/>
  <c r="G40" i="1"/>
  <c r="D7" i="1"/>
  <c r="G19" i="1"/>
  <c r="D19" i="1"/>
  <c r="J10" i="1"/>
  <c r="L62" i="1"/>
  <c r="L71" i="1"/>
  <c r="G7" i="1"/>
  <c r="D17" i="1"/>
  <c r="K21" i="1"/>
  <c r="M21" i="1"/>
  <c r="O21" i="1"/>
  <c r="Q21" i="1"/>
  <c r="S21" i="1"/>
  <c r="U21" i="1"/>
  <c r="W21" i="1"/>
  <c r="Y21" i="1"/>
  <c r="AA21" i="1"/>
  <c r="AC21" i="1"/>
  <c r="AE21" i="1"/>
  <c r="AE22" i="1" s="1"/>
  <c r="D9" i="1"/>
  <c r="J21" i="1"/>
  <c r="J45" i="1"/>
  <c r="AF21" i="1"/>
  <c r="AF36" i="1"/>
  <c r="AF41" i="1"/>
  <c r="AF45" i="1"/>
  <c r="AF62" i="1"/>
  <c r="AF71" i="1"/>
  <c r="AF80" i="1"/>
  <c r="AF84" i="1"/>
  <c r="AF102" i="1"/>
  <c r="AD21" i="1"/>
  <c r="AD36" i="1"/>
  <c r="AD41" i="1"/>
  <c r="AD45" i="1"/>
  <c r="AD62" i="1"/>
  <c r="AD71" i="1"/>
  <c r="AD80" i="1"/>
  <c r="AD84" i="1"/>
  <c r="AD102" i="1"/>
  <c r="AB21" i="1"/>
  <c r="AB36" i="1"/>
  <c r="AB41" i="1"/>
  <c r="AB45" i="1"/>
  <c r="AB62" i="1"/>
  <c r="AB71" i="1"/>
  <c r="AB80" i="1"/>
  <c r="AB84" i="1"/>
  <c r="AB102" i="1"/>
  <c r="Z21" i="1"/>
  <c r="Z36" i="1"/>
  <c r="Z41" i="1"/>
  <c r="Z45" i="1"/>
  <c r="Z62" i="1"/>
  <c r="Z71" i="1"/>
  <c r="Z80" i="1"/>
  <c r="Z84" i="1"/>
  <c r="Z102" i="1"/>
  <c r="X21" i="1"/>
  <c r="X36" i="1"/>
  <c r="X41" i="1"/>
  <c r="X45" i="1"/>
  <c r="X62" i="1"/>
  <c r="X71" i="1"/>
  <c r="X80" i="1"/>
  <c r="X84" i="1"/>
  <c r="X102" i="1"/>
  <c r="V21" i="1"/>
  <c r="V36" i="1"/>
  <c r="V41" i="1"/>
  <c r="V45" i="1"/>
  <c r="V62" i="1"/>
  <c r="V71" i="1"/>
  <c r="V80" i="1"/>
  <c r="V84" i="1"/>
  <c r="V102" i="1"/>
  <c r="T21" i="1"/>
  <c r="T36" i="1"/>
  <c r="T41" i="1"/>
  <c r="T45" i="1"/>
  <c r="T62" i="1"/>
  <c r="T71" i="1"/>
  <c r="T80" i="1"/>
  <c r="T84" i="1"/>
  <c r="T102" i="1"/>
  <c r="R21" i="1"/>
  <c r="R36" i="1"/>
  <c r="R41" i="1"/>
  <c r="R45" i="1"/>
  <c r="R62" i="1"/>
  <c r="R71" i="1"/>
  <c r="R80" i="1"/>
  <c r="R84" i="1"/>
  <c r="R102" i="1"/>
  <c r="P21" i="1"/>
  <c r="P36" i="1"/>
  <c r="P41" i="1"/>
  <c r="P45" i="1"/>
  <c r="P62" i="1"/>
  <c r="P71" i="1"/>
  <c r="P80" i="1"/>
  <c r="P84" i="1"/>
  <c r="P102" i="1"/>
  <c r="N21" i="1"/>
  <c r="N36" i="1"/>
  <c r="N41" i="1"/>
  <c r="N45" i="1"/>
  <c r="N62" i="1"/>
  <c r="N71" i="1"/>
  <c r="N80" i="1"/>
  <c r="N84" i="1"/>
  <c r="N102" i="1"/>
  <c r="L21" i="1"/>
  <c r="L36" i="1"/>
  <c r="L41" i="1"/>
  <c r="L45" i="1"/>
  <c r="L80" i="1"/>
  <c r="L84" i="1"/>
  <c r="L102" i="1"/>
  <c r="K36" i="1"/>
  <c r="K41" i="1"/>
  <c r="K45" i="1"/>
  <c r="K62" i="1"/>
  <c r="K71" i="1"/>
  <c r="K80" i="1"/>
  <c r="K84" i="1"/>
  <c r="K102" i="1"/>
  <c r="M36" i="1"/>
  <c r="M41" i="1"/>
  <c r="M45" i="1"/>
  <c r="M62" i="1"/>
  <c r="M71" i="1"/>
  <c r="M80" i="1"/>
  <c r="M84" i="1"/>
  <c r="M102" i="1"/>
  <c r="O36" i="1"/>
  <c r="O41" i="1"/>
  <c r="O45" i="1"/>
  <c r="O62" i="1"/>
  <c r="O71" i="1"/>
  <c r="O80" i="1"/>
  <c r="O84" i="1"/>
  <c r="O102" i="1"/>
  <c r="Q36" i="1"/>
  <c r="Q41" i="1"/>
  <c r="Q45" i="1"/>
  <c r="Q62" i="1"/>
  <c r="Q71" i="1"/>
  <c r="Q80" i="1"/>
  <c r="Q84" i="1"/>
  <c r="Q102" i="1"/>
  <c r="S36" i="1"/>
  <c r="S41" i="1"/>
  <c r="S45" i="1"/>
  <c r="S62" i="1"/>
  <c r="S71" i="1"/>
  <c r="S80" i="1"/>
  <c r="S84" i="1"/>
  <c r="S102" i="1"/>
  <c r="U36" i="1"/>
  <c r="U41" i="1"/>
  <c r="U45" i="1"/>
  <c r="U62" i="1"/>
  <c r="U71" i="1"/>
  <c r="U80" i="1"/>
  <c r="U84" i="1"/>
  <c r="U102" i="1"/>
  <c r="W36" i="1"/>
  <c r="W41" i="1"/>
  <c r="W45" i="1"/>
  <c r="W62" i="1"/>
  <c r="W71" i="1"/>
  <c r="W80" i="1"/>
  <c r="W84" i="1"/>
  <c r="W102" i="1"/>
  <c r="Y36" i="1"/>
  <c r="Y41" i="1"/>
  <c r="Y45" i="1"/>
  <c r="Y62" i="1"/>
  <c r="Y71" i="1"/>
  <c r="Y80" i="1"/>
  <c r="Y84" i="1"/>
  <c r="Y102" i="1"/>
  <c r="AA36" i="1"/>
  <c r="AA41" i="1"/>
  <c r="AA45" i="1"/>
  <c r="AA62" i="1"/>
  <c r="AA71" i="1"/>
  <c r="AA80" i="1"/>
  <c r="AA84" i="1"/>
  <c r="AA102" i="1"/>
  <c r="AC36" i="1"/>
  <c r="AC41" i="1"/>
  <c r="AC45" i="1"/>
  <c r="AC62" i="1"/>
  <c r="AC71" i="1"/>
  <c r="AC80" i="1"/>
  <c r="AC84" i="1"/>
  <c r="AC102" i="1"/>
  <c r="AE36" i="1"/>
  <c r="AE41" i="1"/>
  <c r="AE45" i="1"/>
  <c r="AE62" i="1"/>
  <c r="AE71" i="1"/>
  <c r="AE80" i="1"/>
  <c r="AE84" i="1"/>
  <c r="AE102" i="1"/>
  <c r="G29" i="1"/>
  <c r="G33" i="1"/>
  <c r="G44" i="1"/>
  <c r="G59" i="1"/>
  <c r="G60" i="1"/>
  <c r="G61" i="1"/>
  <c r="G63" i="1"/>
  <c r="D42" i="1"/>
  <c r="D44" i="1"/>
  <c r="D59" i="1"/>
  <c r="D60" i="1"/>
  <c r="D61" i="1"/>
  <c r="D63" i="1"/>
  <c r="D33" i="1"/>
  <c r="D29" i="1"/>
  <c r="D24" i="1"/>
  <c r="D25" i="1"/>
  <c r="D27" i="1"/>
  <c r="D34" i="1"/>
  <c r="D35" i="1"/>
  <c r="D38" i="1"/>
  <c r="D39" i="1"/>
  <c r="G42" i="1"/>
  <c r="D43" i="1"/>
  <c r="D64" i="1"/>
  <c r="D65" i="1"/>
  <c r="D73" i="1"/>
  <c r="D74" i="1"/>
  <c r="D75" i="1"/>
  <c r="D76" i="1"/>
  <c r="D78" i="1"/>
  <c r="D79" i="1"/>
  <c r="D81" i="1"/>
  <c r="D82" i="1"/>
  <c r="D83" i="1"/>
  <c r="D90" i="1"/>
  <c r="D91" i="1"/>
  <c r="D92" i="1"/>
  <c r="D94" i="1"/>
  <c r="D95" i="1"/>
  <c r="D97" i="1"/>
  <c r="D101" i="1"/>
  <c r="D107" i="1"/>
  <c r="D108" i="1"/>
  <c r="D109" i="1"/>
  <c r="D111" i="1"/>
  <c r="D113" i="1"/>
  <c r="G34" i="1"/>
  <c r="G35" i="1"/>
  <c r="G38" i="1"/>
  <c r="G39" i="1"/>
  <c r="G43" i="1"/>
  <c r="G64" i="1"/>
  <c r="G65" i="1"/>
  <c r="G73" i="1"/>
  <c r="G74" i="1"/>
  <c r="G75" i="1"/>
  <c r="G76" i="1"/>
  <c r="G78" i="1"/>
  <c r="G79" i="1"/>
  <c r="G81" i="1"/>
  <c r="G82" i="1"/>
  <c r="G83" i="1"/>
  <c r="G90" i="1"/>
  <c r="G91" i="1"/>
  <c r="G92" i="1"/>
  <c r="G94" i="1"/>
  <c r="G95" i="1"/>
  <c r="G97" i="1"/>
  <c r="G101" i="1"/>
  <c r="G107" i="1"/>
  <c r="G108" i="1"/>
  <c r="G109" i="1"/>
  <c r="G111" i="1"/>
  <c r="G113" i="1"/>
  <c r="D8" i="1"/>
  <c r="D18" i="1"/>
  <c r="D15" i="1"/>
  <c r="D16" i="1"/>
  <c r="D20" i="1"/>
  <c r="G8" i="1"/>
  <c r="G9" i="1"/>
  <c r="G18" i="1"/>
  <c r="G20" i="1"/>
  <c r="AC37" i="6" l="1"/>
  <c r="AC52" i="6"/>
  <c r="AA52" i="6"/>
  <c r="Y52" i="6"/>
  <c r="W52" i="6"/>
  <c r="U52" i="6"/>
  <c r="S52" i="6"/>
  <c r="Q52" i="6"/>
  <c r="O52" i="6"/>
  <c r="M52" i="6"/>
  <c r="AD52" i="6"/>
  <c r="AB52" i="6"/>
  <c r="Z52" i="6"/>
  <c r="X52" i="6"/>
  <c r="V52" i="6"/>
  <c r="T52" i="6"/>
  <c r="R52" i="6"/>
  <c r="P52" i="6"/>
  <c r="N52" i="6"/>
  <c r="J20" i="19"/>
  <c r="K20" i="19" s="1"/>
  <c r="J116" i="1"/>
  <c r="AF116" i="1"/>
  <c r="E7" i="4" s="1"/>
  <c r="AB116" i="1"/>
  <c r="X116" i="1"/>
  <c r="T116" i="1"/>
  <c r="P116" i="1"/>
  <c r="L116" i="1"/>
  <c r="AD116" i="1"/>
  <c r="Z116" i="1"/>
  <c r="V116" i="1"/>
  <c r="R116" i="1"/>
  <c r="N116" i="1"/>
  <c r="AE116" i="1"/>
  <c r="D7" i="4" s="1"/>
  <c r="AC116" i="1"/>
  <c r="AA116" i="1"/>
  <c r="Y116" i="1"/>
  <c r="W116" i="1"/>
  <c r="U116" i="1"/>
  <c r="S116" i="1"/>
  <c r="Q116" i="1"/>
  <c r="O116" i="1"/>
  <c r="M116" i="1"/>
  <c r="K116" i="1"/>
  <c r="Q37" i="6"/>
  <c r="AD37" i="6"/>
  <c r="E108" i="1"/>
  <c r="F108" i="1" s="1"/>
  <c r="E97" i="1"/>
  <c r="F97" i="1" s="1"/>
  <c r="E94" i="1"/>
  <c r="F94" i="1" s="1"/>
  <c r="E91" i="1"/>
  <c r="F91" i="1" s="1"/>
  <c r="C51" i="6"/>
  <c r="I52" i="6"/>
  <c r="D51" i="6"/>
  <c r="H52" i="6"/>
  <c r="C36" i="6"/>
  <c r="I37" i="6"/>
  <c r="E113" i="1"/>
  <c r="F113" i="1" s="1"/>
  <c r="E95" i="1"/>
  <c r="F95" i="1" s="1"/>
  <c r="E79" i="1"/>
  <c r="F79" i="1" s="1"/>
  <c r="K52" i="6"/>
  <c r="C45" i="6"/>
  <c r="E81" i="1"/>
  <c r="F81" i="1" s="1"/>
  <c r="G84" i="1"/>
  <c r="E73" i="1"/>
  <c r="F73" i="1" s="1"/>
  <c r="E42" i="1"/>
  <c r="F42" i="1" s="1"/>
  <c r="L24" i="20"/>
  <c r="E111" i="1"/>
  <c r="F111" i="1" s="1"/>
  <c r="E101" i="1"/>
  <c r="F101" i="1" s="1"/>
  <c r="K24" i="12"/>
  <c r="H25" i="20" s="1"/>
  <c r="J24" i="12"/>
  <c r="G25" i="20" s="1"/>
  <c r="S22" i="1"/>
  <c r="E7" i="1"/>
  <c r="F7" i="1" s="1"/>
  <c r="E41" i="19"/>
  <c r="E112" i="1"/>
  <c r="F112" i="1" s="1"/>
  <c r="F41" i="19"/>
  <c r="H41" i="19" s="1"/>
  <c r="F13" i="19"/>
  <c r="E16" i="1"/>
  <c r="F16" i="1" s="1"/>
  <c r="E38" i="1"/>
  <c r="F38" i="1" s="1"/>
  <c r="E34" i="1"/>
  <c r="F34" i="1" s="1"/>
  <c r="T22" i="1"/>
  <c r="M22" i="1"/>
  <c r="I22" i="1"/>
  <c r="G115" i="1"/>
  <c r="E64" i="1"/>
  <c r="F64" i="1" s="1"/>
  <c r="AD22" i="1"/>
  <c r="R22" i="1"/>
  <c r="AA22" i="1"/>
  <c r="K22" i="1"/>
  <c r="I25" i="12"/>
  <c r="D115" i="1"/>
  <c r="G36" i="1"/>
  <c r="G45" i="1"/>
  <c r="W22" i="1"/>
  <c r="O22" i="1"/>
  <c r="X22" i="1"/>
  <c r="E98" i="1"/>
  <c r="F98" i="1" s="1"/>
  <c r="G62" i="1"/>
  <c r="D6" i="6"/>
  <c r="E39" i="1"/>
  <c r="F39" i="1" s="1"/>
  <c r="D36" i="1"/>
  <c r="D102" i="1"/>
  <c r="D32" i="1"/>
  <c r="E25" i="1"/>
  <c r="F25" i="1" s="1"/>
  <c r="E66" i="1"/>
  <c r="F66" i="1" s="1"/>
  <c r="E65" i="1"/>
  <c r="F65" i="1" s="1"/>
  <c r="E43" i="1"/>
  <c r="F43" i="1" s="1"/>
  <c r="E33" i="1"/>
  <c r="F33" i="1" s="1"/>
  <c r="G41" i="1"/>
  <c r="Y22" i="1"/>
  <c r="V22" i="1"/>
  <c r="G10" i="1"/>
  <c r="E40" i="1"/>
  <c r="F40" i="1" s="1"/>
  <c r="AC22" i="1"/>
  <c r="U22" i="1"/>
  <c r="E24" i="1"/>
  <c r="F24" i="1" s="1"/>
  <c r="E90" i="1"/>
  <c r="F90" i="1" s="1"/>
  <c r="E82" i="1"/>
  <c r="F82" i="1" s="1"/>
  <c r="E76" i="1"/>
  <c r="F76" i="1" s="1"/>
  <c r="E74" i="1"/>
  <c r="F74" i="1" s="1"/>
  <c r="E63" i="1"/>
  <c r="F63" i="1" s="1"/>
  <c r="E60" i="1"/>
  <c r="F60" i="1" s="1"/>
  <c r="E44" i="1"/>
  <c r="F44" i="1" s="1"/>
  <c r="E29" i="1"/>
  <c r="F29" i="1" s="1"/>
  <c r="D62" i="1"/>
  <c r="G114" i="1"/>
  <c r="G21" i="1"/>
  <c r="G32" i="1"/>
  <c r="E28" i="1"/>
  <c r="F28" i="1" s="1"/>
  <c r="E67" i="1"/>
  <c r="F67" i="1" s="1"/>
  <c r="D26" i="1"/>
  <c r="E75" i="1"/>
  <c r="F75" i="1" s="1"/>
  <c r="E78" i="1"/>
  <c r="F78" i="1" s="1"/>
  <c r="E83" i="1"/>
  <c r="F83" i="1" s="1"/>
  <c r="E9" i="1"/>
  <c r="F9" i="1" s="1"/>
  <c r="E92" i="1"/>
  <c r="F92" i="1" s="1"/>
  <c r="E109" i="1"/>
  <c r="F109" i="1" s="1"/>
  <c r="E107" i="1"/>
  <c r="F107" i="1" s="1"/>
  <c r="E61" i="1"/>
  <c r="F61" i="1" s="1"/>
  <c r="E59" i="1"/>
  <c r="F59" i="1" s="1"/>
  <c r="E77" i="1"/>
  <c r="F77" i="1" s="1"/>
  <c r="E110" i="1"/>
  <c r="F110" i="1" s="1"/>
  <c r="E106" i="1"/>
  <c r="F106" i="1" s="1"/>
  <c r="E20" i="1"/>
  <c r="F20" i="1" s="1"/>
  <c r="E35" i="1"/>
  <c r="F35" i="1" s="1"/>
  <c r="D80" i="1"/>
  <c r="D41" i="1"/>
  <c r="G102" i="1"/>
  <c r="G80" i="1"/>
  <c r="AF22" i="1"/>
  <c r="AB22" i="1"/>
  <c r="P22" i="1"/>
  <c r="D21" i="1"/>
  <c r="Q22" i="1"/>
  <c r="D10" i="1"/>
  <c r="Z22" i="1"/>
  <c r="N22" i="1"/>
  <c r="L22" i="1"/>
  <c r="G71" i="1"/>
  <c r="E17" i="1"/>
  <c r="F17" i="1" s="1"/>
  <c r="D45" i="1"/>
  <c r="D71" i="1"/>
  <c r="D84" i="1"/>
  <c r="D114" i="1"/>
  <c r="E27" i="1"/>
  <c r="F27" i="1" s="1"/>
  <c r="E15" i="1"/>
  <c r="F15" i="1" s="1"/>
  <c r="J22" i="1"/>
  <c r="E19" i="1"/>
  <c r="F19" i="1" s="1"/>
  <c r="E18" i="1"/>
  <c r="F18" i="1" s="1"/>
  <c r="E8" i="1"/>
  <c r="F8" i="1" s="1"/>
  <c r="D36" i="6"/>
  <c r="G26" i="1"/>
  <c r="E46" i="6"/>
  <c r="F46" i="6" s="1"/>
  <c r="E47" i="6"/>
  <c r="F47" i="6" s="1"/>
  <c r="E48" i="6"/>
  <c r="F48" i="6" s="1"/>
  <c r="E50" i="6"/>
  <c r="F50" i="6" s="1"/>
  <c r="F39" i="6"/>
  <c r="E44" i="6"/>
  <c r="F44" i="6" s="1"/>
  <c r="E43" i="6"/>
  <c r="F43" i="6" s="1"/>
  <c r="E41" i="6"/>
  <c r="F41" i="6" s="1"/>
  <c r="E40" i="6"/>
  <c r="F40" i="6" s="1"/>
  <c r="E35" i="6"/>
  <c r="F35" i="6" s="1"/>
  <c r="E33" i="6"/>
  <c r="F33" i="6" s="1"/>
  <c r="E30" i="6"/>
  <c r="F30" i="6" s="1"/>
  <c r="E34" i="6"/>
  <c r="F34" i="6" s="1"/>
  <c r="E29" i="6"/>
  <c r="F29" i="6" s="1"/>
  <c r="K41" i="19" l="1"/>
  <c r="C37" i="6"/>
  <c r="D37" i="6"/>
  <c r="E51" i="6"/>
  <c r="F51" i="6" s="1"/>
  <c r="C52" i="6"/>
  <c r="F7" i="20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F40" i="20" s="1"/>
  <c r="F41" i="20" s="1"/>
  <c r="F42" i="20" s="1"/>
  <c r="F43" i="20" s="1"/>
  <c r="F44" i="20" s="1"/>
  <c r="F45" i="20" s="1"/>
  <c r="F46" i="20" s="1"/>
  <c r="F47" i="20" s="1"/>
  <c r="F48" i="20" s="1"/>
  <c r="F49" i="20" s="1"/>
  <c r="F50" i="20" s="1"/>
  <c r="F51" i="20" s="1"/>
  <c r="F52" i="20" s="1"/>
  <c r="F53" i="20" s="1"/>
  <c r="F54" i="20" s="1"/>
  <c r="F55" i="20" s="1"/>
  <c r="F56" i="20" s="1"/>
  <c r="F57" i="20" s="1"/>
  <c r="F58" i="20" s="1"/>
  <c r="F59" i="20" s="1"/>
  <c r="F60" i="20" s="1"/>
  <c r="F61" i="20" s="1"/>
  <c r="F62" i="20" s="1"/>
  <c r="F63" i="20" s="1"/>
  <c r="F64" i="20" s="1"/>
  <c r="F65" i="20" s="1"/>
  <c r="F66" i="20" s="1"/>
  <c r="F67" i="20" s="1"/>
  <c r="F68" i="20" s="1"/>
  <c r="F69" i="20" s="1"/>
  <c r="F70" i="20" s="1"/>
  <c r="F71" i="20" s="1"/>
  <c r="F72" i="20" s="1"/>
  <c r="F73" i="20" s="1"/>
  <c r="F74" i="20" s="1"/>
  <c r="F75" i="20" s="1"/>
  <c r="F76" i="20" s="1"/>
  <c r="F77" i="20" s="1"/>
  <c r="F78" i="20" s="1"/>
  <c r="F79" i="20" s="1"/>
  <c r="F80" i="20" s="1"/>
  <c r="F81" i="20" s="1"/>
  <c r="F82" i="20" s="1"/>
  <c r="F83" i="20" s="1"/>
  <c r="F84" i="20" s="1"/>
  <c r="F85" i="20" s="1"/>
  <c r="F86" i="20" s="1"/>
  <c r="F87" i="20" s="1"/>
  <c r="E36" i="6"/>
  <c r="F36" i="6" s="1"/>
  <c r="I117" i="1"/>
  <c r="G7" i="6" s="1"/>
  <c r="G38" i="6" s="1"/>
  <c r="AA117" i="1"/>
  <c r="Y7" i="6" s="1"/>
  <c r="Y53" i="6" s="1"/>
  <c r="AE117" i="1"/>
  <c r="AC7" i="6" s="1"/>
  <c r="AC53" i="6" s="1"/>
  <c r="W117" i="1"/>
  <c r="U7" i="6" s="1"/>
  <c r="U53" i="6" s="1"/>
  <c r="E6" i="6"/>
  <c r="F6" i="6" s="1"/>
  <c r="L25" i="20"/>
  <c r="M117" i="1"/>
  <c r="K7" i="6" s="1"/>
  <c r="K53" i="6" s="1"/>
  <c r="E32" i="1"/>
  <c r="F32" i="1" s="1"/>
  <c r="J25" i="12"/>
  <c r="G26" i="20" s="1"/>
  <c r="K25" i="12"/>
  <c r="H26" i="20" s="1"/>
  <c r="E36" i="1"/>
  <c r="F36" i="1" s="1"/>
  <c r="S117" i="1"/>
  <c r="Q7" i="6" s="1"/>
  <c r="Q53" i="6" s="1"/>
  <c r="V117" i="1"/>
  <c r="T7" i="6" s="1"/>
  <c r="T53" i="6" s="1"/>
  <c r="AD117" i="1"/>
  <c r="AB7" i="6" s="1"/>
  <c r="AB53" i="6" s="1"/>
  <c r="T117" i="1"/>
  <c r="R7" i="6" s="1"/>
  <c r="R53" i="6" s="1"/>
  <c r="E115" i="1"/>
  <c r="F115" i="1" s="1"/>
  <c r="X117" i="1"/>
  <c r="V7" i="6" s="1"/>
  <c r="V53" i="6" s="1"/>
  <c r="R117" i="1"/>
  <c r="P7" i="6" s="1"/>
  <c r="P53" i="6" s="1"/>
  <c r="K117" i="1"/>
  <c r="I7" i="6" s="1"/>
  <c r="I53" i="6" s="1"/>
  <c r="I26" i="12"/>
  <c r="O117" i="1"/>
  <c r="M7" i="6" s="1"/>
  <c r="M53" i="6" s="1"/>
  <c r="Y117" i="1"/>
  <c r="J117" i="1"/>
  <c r="H7" i="6" s="1"/>
  <c r="AC117" i="1"/>
  <c r="AA7" i="6" s="1"/>
  <c r="AA53" i="6" s="1"/>
  <c r="E102" i="1"/>
  <c r="F102" i="1" s="1"/>
  <c r="E21" i="1"/>
  <c r="F21" i="1" s="1"/>
  <c r="E62" i="1"/>
  <c r="F62" i="1" s="1"/>
  <c r="G22" i="1"/>
  <c r="E45" i="1"/>
  <c r="F45" i="1" s="1"/>
  <c r="D116" i="1"/>
  <c r="D10" i="4" s="1"/>
  <c r="E114" i="1"/>
  <c r="F114" i="1" s="1"/>
  <c r="L117" i="1"/>
  <c r="J7" i="6" s="1"/>
  <c r="J53" i="6" s="1"/>
  <c r="Z117" i="1"/>
  <c r="X7" i="6" s="1"/>
  <c r="X53" i="6" s="1"/>
  <c r="Q117" i="1"/>
  <c r="O7" i="6" s="1"/>
  <c r="O53" i="6" s="1"/>
  <c r="D22" i="1"/>
  <c r="P117" i="1"/>
  <c r="N7" i="6" s="1"/>
  <c r="N53" i="6" s="1"/>
  <c r="AF117" i="1"/>
  <c r="AD7" i="6" s="1"/>
  <c r="AD53" i="6" s="1"/>
  <c r="U117" i="1"/>
  <c r="S7" i="6" s="1"/>
  <c r="S53" i="6" s="1"/>
  <c r="G116" i="1"/>
  <c r="J50" i="19" s="1"/>
  <c r="E84" i="1"/>
  <c r="F84" i="1" s="1"/>
  <c r="E71" i="1"/>
  <c r="F71" i="1" s="1"/>
  <c r="N117" i="1"/>
  <c r="L7" i="6" s="1"/>
  <c r="AB117" i="1"/>
  <c r="Z7" i="6" s="1"/>
  <c r="Z53" i="6" s="1"/>
  <c r="E80" i="1"/>
  <c r="F80" i="1" s="1"/>
  <c r="E10" i="1"/>
  <c r="F10" i="1" s="1"/>
  <c r="E41" i="1"/>
  <c r="F41" i="1" s="1"/>
  <c r="E26" i="1"/>
  <c r="F26" i="1" s="1"/>
  <c r="C54" i="19" l="1"/>
  <c r="C23" i="4" s="1"/>
  <c r="E10" i="4"/>
  <c r="I34" i="19"/>
  <c r="I41" i="19"/>
  <c r="I40" i="19"/>
  <c r="I35" i="19"/>
  <c r="I36" i="19"/>
  <c r="I39" i="19"/>
  <c r="I38" i="19"/>
  <c r="I37" i="19"/>
  <c r="E37" i="6"/>
  <c r="D16" i="4"/>
  <c r="E16" i="4"/>
  <c r="H87" i="1"/>
  <c r="H68" i="1"/>
  <c r="H69" i="1"/>
  <c r="C69" i="1"/>
  <c r="C68" i="1"/>
  <c r="C87" i="1"/>
  <c r="H37" i="1"/>
  <c r="H105" i="1"/>
  <c r="C37" i="1"/>
  <c r="C105" i="1"/>
  <c r="W118" i="1"/>
  <c r="H56" i="1"/>
  <c r="H51" i="1"/>
  <c r="C51" i="1"/>
  <c r="C56" i="1"/>
  <c r="H47" i="1"/>
  <c r="H55" i="1"/>
  <c r="C46" i="1"/>
  <c r="C50" i="1"/>
  <c r="C48" i="1"/>
  <c r="C53" i="1"/>
  <c r="C54" i="1"/>
  <c r="C55" i="1"/>
  <c r="C57" i="1"/>
  <c r="C49" i="1"/>
  <c r="C52" i="1"/>
  <c r="C47" i="1"/>
  <c r="C58" i="1"/>
  <c r="H54" i="1"/>
  <c r="H52" i="1"/>
  <c r="H53" i="1"/>
  <c r="H49" i="1"/>
  <c r="H48" i="1"/>
  <c r="H50" i="1"/>
  <c r="H57" i="1"/>
  <c r="H93" i="1"/>
  <c r="H46" i="1"/>
  <c r="H58" i="1"/>
  <c r="C104" i="1"/>
  <c r="C103" i="1"/>
  <c r="C88" i="1"/>
  <c r="C85" i="1"/>
  <c r="C86" i="1"/>
  <c r="C93" i="1"/>
  <c r="C89" i="1"/>
  <c r="H104" i="1"/>
  <c r="H85" i="1"/>
  <c r="H89" i="1"/>
  <c r="H88" i="1"/>
  <c r="H86" i="1"/>
  <c r="H103" i="1"/>
  <c r="H99" i="1"/>
  <c r="H100" i="1"/>
  <c r="C99" i="1"/>
  <c r="C100" i="1"/>
  <c r="D12" i="4"/>
  <c r="C30" i="1"/>
  <c r="C31" i="1"/>
  <c r="H30" i="1"/>
  <c r="H31" i="1"/>
  <c r="H18" i="1"/>
  <c r="H20" i="1"/>
  <c r="C18" i="1"/>
  <c r="C20" i="1"/>
  <c r="C9" i="1"/>
  <c r="C16" i="1"/>
  <c r="H7" i="1"/>
  <c r="H8" i="1"/>
  <c r="C15" i="1"/>
  <c r="C8" i="1"/>
  <c r="AE118" i="1"/>
  <c r="C21" i="1"/>
  <c r="C70" i="1"/>
  <c r="C72" i="1"/>
  <c r="H72" i="1"/>
  <c r="H70" i="1"/>
  <c r="AA118" i="1"/>
  <c r="V118" i="1"/>
  <c r="T118" i="1"/>
  <c r="M118" i="1"/>
  <c r="G53" i="6"/>
  <c r="G54" i="6" s="1"/>
  <c r="S118" i="1"/>
  <c r="AD118" i="1"/>
  <c r="H53" i="6"/>
  <c r="H38" i="6"/>
  <c r="H19" i="1"/>
  <c r="H21" i="1"/>
  <c r="C14" i="1"/>
  <c r="C19" i="1"/>
  <c r="C12" i="1"/>
  <c r="L26" i="20"/>
  <c r="K26" i="12"/>
  <c r="H27" i="20" s="1"/>
  <c r="J26" i="12"/>
  <c r="G27" i="20" s="1"/>
  <c r="H15" i="1"/>
  <c r="H96" i="1"/>
  <c r="C7" i="1"/>
  <c r="C96" i="1"/>
  <c r="C10" i="1"/>
  <c r="I118" i="1"/>
  <c r="X118" i="1"/>
  <c r="O118" i="1"/>
  <c r="K118" i="1"/>
  <c r="R118" i="1"/>
  <c r="I27" i="12"/>
  <c r="AF118" i="1"/>
  <c r="W7" i="6"/>
  <c r="W53" i="6" s="1"/>
  <c r="Y118" i="1"/>
  <c r="Q118" i="1"/>
  <c r="AB118" i="1"/>
  <c r="N118" i="1"/>
  <c r="P118" i="1"/>
  <c r="Z118" i="1"/>
  <c r="L118" i="1"/>
  <c r="AC118" i="1"/>
  <c r="U118" i="1"/>
  <c r="C13" i="1"/>
  <c r="H38" i="1"/>
  <c r="H28" i="1"/>
  <c r="H27" i="1"/>
  <c r="H67" i="1"/>
  <c r="H64" i="1"/>
  <c r="H60" i="1"/>
  <c r="H115" i="1"/>
  <c r="H59" i="1"/>
  <c r="H71" i="1"/>
  <c r="H108" i="1"/>
  <c r="H25" i="1"/>
  <c r="E22" i="1"/>
  <c r="F22" i="1" s="1"/>
  <c r="H42" i="1"/>
  <c r="H35" i="1"/>
  <c r="H109" i="1"/>
  <c r="H84" i="1"/>
  <c r="H66" i="1"/>
  <c r="H110" i="1"/>
  <c r="H34" i="1"/>
  <c r="H98" i="1"/>
  <c r="H79" i="1"/>
  <c r="H61" i="1"/>
  <c r="H65" i="1"/>
  <c r="H95" i="1"/>
  <c r="H63" i="1"/>
  <c r="H83" i="1"/>
  <c r="H24" i="1"/>
  <c r="H26" i="1"/>
  <c r="H94" i="1"/>
  <c r="H102" i="1"/>
  <c r="H41" i="1"/>
  <c r="H97" i="1"/>
  <c r="H90" i="1"/>
  <c r="H106" i="1"/>
  <c r="H80" i="1"/>
  <c r="H73" i="1"/>
  <c r="H44" i="1"/>
  <c r="H113" i="1"/>
  <c r="H112" i="1"/>
  <c r="H91" i="1"/>
  <c r="H111" i="1"/>
  <c r="H75" i="1"/>
  <c r="H33" i="1"/>
  <c r="H74" i="1"/>
  <c r="H107" i="1"/>
  <c r="H29" i="1"/>
  <c r="H101" i="1"/>
  <c r="H82" i="1"/>
  <c r="H77" i="1"/>
  <c r="H32" i="1"/>
  <c r="H81" i="1"/>
  <c r="H92" i="1"/>
  <c r="H36" i="1"/>
  <c r="H39" i="1"/>
  <c r="H43" i="1"/>
  <c r="H114" i="1"/>
  <c r="H78" i="1"/>
  <c r="H45" i="1"/>
  <c r="D7" i="6"/>
  <c r="H40" i="1"/>
  <c r="G117" i="1"/>
  <c r="H22" i="1"/>
  <c r="H76" i="1"/>
  <c r="H16" i="1"/>
  <c r="H10" i="1"/>
  <c r="H11" i="1"/>
  <c r="H17" i="1"/>
  <c r="H62" i="1"/>
  <c r="H9" i="1"/>
  <c r="H13" i="1"/>
  <c r="H14" i="1"/>
  <c r="H12" i="1"/>
  <c r="J118" i="1"/>
  <c r="E116" i="1"/>
  <c r="F116" i="1" s="1"/>
  <c r="H116" i="1"/>
  <c r="C11" i="1"/>
  <c r="C17" i="1"/>
  <c r="C75" i="1"/>
  <c r="C24" i="1"/>
  <c r="C64" i="1"/>
  <c r="C78" i="1"/>
  <c r="C92" i="1"/>
  <c r="C74" i="1"/>
  <c r="C94" i="1"/>
  <c r="D117" i="1"/>
  <c r="C117" i="1" s="1"/>
  <c r="C65" i="1"/>
  <c r="C43" i="1"/>
  <c r="C62" i="1"/>
  <c r="E49" i="6" s="1"/>
  <c r="F49" i="6" s="1"/>
  <c r="C91" i="1"/>
  <c r="C60" i="1"/>
  <c r="C106" i="1"/>
  <c r="C34" i="1"/>
  <c r="C84" i="1"/>
  <c r="C35" i="1"/>
  <c r="C73" i="1"/>
  <c r="C28" i="1"/>
  <c r="C82" i="1"/>
  <c r="C22" i="1"/>
  <c r="C115" i="1"/>
  <c r="C80" i="1"/>
  <c r="C67" i="1"/>
  <c r="C111" i="1"/>
  <c r="C79" i="1"/>
  <c r="C27" i="1"/>
  <c r="C71" i="1"/>
  <c r="C90" i="1"/>
  <c r="C113" i="1"/>
  <c r="C107" i="1"/>
  <c r="C83" i="1"/>
  <c r="C45" i="1"/>
  <c r="C112" i="1"/>
  <c r="C77" i="1"/>
  <c r="C40" i="1"/>
  <c r="C42" i="1"/>
  <c r="C81" i="1"/>
  <c r="C32" i="1"/>
  <c r="C26" i="1"/>
  <c r="C110" i="1"/>
  <c r="C102" i="1"/>
  <c r="C61" i="1"/>
  <c r="C101" i="1"/>
  <c r="C29" i="1"/>
  <c r="C108" i="1"/>
  <c r="C114" i="1"/>
  <c r="C76" i="1"/>
  <c r="C66" i="1"/>
  <c r="C97" i="1"/>
  <c r="C33" i="1"/>
  <c r="C109" i="1"/>
  <c r="C44" i="1"/>
  <c r="C95" i="1"/>
  <c r="C59" i="1"/>
  <c r="C98" i="1"/>
  <c r="C25" i="1"/>
  <c r="C116" i="1"/>
  <c r="C36" i="1"/>
  <c r="C38" i="1"/>
  <c r="C41" i="1"/>
  <c r="C39" i="1"/>
  <c r="C63" i="1"/>
  <c r="D38" i="6" l="1"/>
  <c r="H54" i="6"/>
  <c r="F37" i="6"/>
  <c r="C7" i="6"/>
  <c r="C53" i="6" s="1"/>
  <c r="C54" i="6" s="1"/>
  <c r="J27" i="12"/>
  <c r="G28" i="20" s="1"/>
  <c r="K27" i="12"/>
  <c r="H28" i="20" s="1"/>
  <c r="I28" i="12"/>
  <c r="H117" i="1"/>
  <c r="E117" i="1"/>
  <c r="F117" i="1" s="1"/>
  <c r="E7" i="6" l="1"/>
  <c r="J6" i="6"/>
  <c r="C38" i="6"/>
  <c r="L28" i="20"/>
  <c r="K28" i="12"/>
  <c r="H29" i="20" s="1"/>
  <c r="J28" i="12"/>
  <c r="G29" i="20" s="1"/>
  <c r="I29" i="12"/>
  <c r="J54" i="6" l="1"/>
  <c r="L6" i="6" s="1"/>
  <c r="J38" i="6"/>
  <c r="E38" i="6"/>
  <c r="F38" i="6" s="1"/>
  <c r="F7" i="6"/>
  <c r="L29" i="20"/>
  <c r="J29" i="12"/>
  <c r="G30" i="20" s="1"/>
  <c r="K29" i="12"/>
  <c r="H30" i="20" s="1"/>
  <c r="I30" i="12"/>
  <c r="L38" i="6" l="1"/>
  <c r="L30" i="20"/>
  <c r="K30" i="12"/>
  <c r="H31" i="20" s="1"/>
  <c r="J30" i="12"/>
  <c r="G31" i="20" s="1"/>
  <c r="I31" i="12"/>
  <c r="J31" i="12" l="1"/>
  <c r="G32" i="20" s="1"/>
  <c r="K31" i="12"/>
  <c r="H32" i="20" s="1"/>
  <c r="I32" i="12"/>
  <c r="L32" i="20" l="1"/>
  <c r="K32" i="12"/>
  <c r="H33" i="20" s="1"/>
  <c r="J32" i="12"/>
  <c r="G33" i="20" s="1"/>
  <c r="I33" i="12"/>
  <c r="L33" i="20" l="1"/>
  <c r="J33" i="12"/>
  <c r="G34" i="20" s="1"/>
  <c r="K33" i="12"/>
  <c r="H34" i="20" s="1"/>
  <c r="I34" i="12"/>
  <c r="L34" i="20" l="1"/>
  <c r="K34" i="12"/>
  <c r="H35" i="20" s="1"/>
  <c r="J34" i="12"/>
  <c r="G35" i="20" s="1"/>
  <c r="I35" i="12"/>
  <c r="L35" i="20" l="1"/>
  <c r="J35" i="12"/>
  <c r="G36" i="20" s="1"/>
  <c r="K35" i="12"/>
  <c r="H36" i="20" s="1"/>
  <c r="I36" i="12"/>
  <c r="D42" i="6"/>
  <c r="L45" i="6"/>
  <c r="L52" i="6" l="1"/>
  <c r="L53" i="6" s="1"/>
  <c r="G18" i="19" s="1"/>
  <c r="D45" i="6"/>
  <c r="D52" i="6" s="1"/>
  <c r="D53" i="6" s="1"/>
  <c r="D54" i="6" s="1"/>
  <c r="L36" i="20"/>
  <c r="K36" i="12"/>
  <c r="H37" i="20" s="1"/>
  <c r="J36" i="12"/>
  <c r="G37" i="20" s="1"/>
  <c r="E13" i="19"/>
  <c r="H13" i="19" s="1"/>
  <c r="I37" i="12"/>
  <c r="E42" i="6"/>
  <c r="F42" i="6" s="1"/>
  <c r="I9" i="19" l="1"/>
  <c r="I11" i="19"/>
  <c r="I8" i="19"/>
  <c r="I10" i="19"/>
  <c r="I7" i="20" s="1"/>
  <c r="I8" i="20" s="1"/>
  <c r="I12" i="19"/>
  <c r="I7" i="19"/>
  <c r="K13" i="19"/>
  <c r="D19" i="4" s="1"/>
  <c r="H18" i="19"/>
  <c r="D9" i="4" s="1"/>
  <c r="D8" i="4" s="1"/>
  <c r="I13" i="19"/>
  <c r="F18" i="19"/>
  <c r="F24" i="19" s="1"/>
  <c r="E18" i="19"/>
  <c r="E24" i="19" s="1"/>
  <c r="L54" i="6"/>
  <c r="E52" i="6"/>
  <c r="F52" i="6" s="1"/>
  <c r="E53" i="6"/>
  <c r="F53" i="6" s="1"/>
  <c r="L37" i="20"/>
  <c r="J37" i="12"/>
  <c r="G38" i="20" s="1"/>
  <c r="K37" i="12"/>
  <c r="H38" i="20" s="1"/>
  <c r="E45" i="6"/>
  <c r="F45" i="6" s="1"/>
  <c r="I38" i="12"/>
  <c r="F29" i="19" l="1"/>
  <c r="H24" i="19"/>
  <c r="H54" i="19"/>
  <c r="D23" i="4" s="1"/>
  <c r="K18" i="19"/>
  <c r="J18" i="19" s="1"/>
  <c r="J24" i="19" s="1"/>
  <c r="E29" i="19"/>
  <c r="N6" i="6"/>
  <c r="J7" i="20"/>
  <c r="L38" i="20"/>
  <c r="K38" i="12"/>
  <c r="H39" i="20" s="1"/>
  <c r="J38" i="12"/>
  <c r="G39" i="20" s="1"/>
  <c r="I39" i="12"/>
  <c r="E54" i="19" l="1"/>
  <c r="K24" i="19"/>
  <c r="I19" i="19"/>
  <c r="I18" i="19"/>
  <c r="H29" i="19"/>
  <c r="I23" i="19"/>
  <c r="I21" i="19"/>
  <c r="I24" i="19"/>
  <c r="I22" i="19"/>
  <c r="I20" i="19"/>
  <c r="E9" i="4"/>
  <c r="E8" i="4" s="1"/>
  <c r="E8" i="20"/>
  <c r="I9" i="20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I38" i="20" s="1"/>
  <c r="I39" i="20" s="1"/>
  <c r="I40" i="20" s="1"/>
  <c r="I41" i="20" s="1"/>
  <c r="I42" i="20" s="1"/>
  <c r="I43" i="20" s="1"/>
  <c r="I44" i="20" s="1"/>
  <c r="I45" i="20" s="1"/>
  <c r="I46" i="20" s="1"/>
  <c r="I47" i="20" s="1"/>
  <c r="I48" i="20" s="1"/>
  <c r="I49" i="20" s="1"/>
  <c r="I50" i="20" s="1"/>
  <c r="I51" i="20" s="1"/>
  <c r="I52" i="20" s="1"/>
  <c r="I53" i="20" s="1"/>
  <c r="I54" i="20" s="1"/>
  <c r="I55" i="20" s="1"/>
  <c r="I56" i="20" s="1"/>
  <c r="I57" i="20" s="1"/>
  <c r="I58" i="20" s="1"/>
  <c r="I59" i="20" s="1"/>
  <c r="I60" i="20" s="1"/>
  <c r="I61" i="20" s="1"/>
  <c r="I62" i="20" s="1"/>
  <c r="I63" i="20" s="1"/>
  <c r="I64" i="20" s="1"/>
  <c r="I65" i="20" s="1"/>
  <c r="I66" i="20" s="1"/>
  <c r="I67" i="20" s="1"/>
  <c r="I68" i="20" s="1"/>
  <c r="I69" i="20" s="1"/>
  <c r="I70" i="20" s="1"/>
  <c r="I71" i="20" s="1"/>
  <c r="I72" i="20" s="1"/>
  <c r="I73" i="20" s="1"/>
  <c r="I74" i="20" s="1"/>
  <c r="I75" i="20" s="1"/>
  <c r="I76" i="20" s="1"/>
  <c r="I77" i="20" s="1"/>
  <c r="I78" i="20" s="1"/>
  <c r="I79" i="20" s="1"/>
  <c r="I80" i="20" s="1"/>
  <c r="I81" i="20" s="1"/>
  <c r="I82" i="20" s="1"/>
  <c r="I83" i="20" s="1"/>
  <c r="I84" i="20" s="1"/>
  <c r="I85" i="20" s="1"/>
  <c r="I86" i="20" s="1"/>
  <c r="I87" i="20" s="1"/>
  <c r="N54" i="6"/>
  <c r="N38" i="6"/>
  <c r="E54" i="6"/>
  <c r="F54" i="6" s="1"/>
  <c r="L39" i="20"/>
  <c r="J39" i="12"/>
  <c r="G40" i="20" s="1"/>
  <c r="K39" i="12"/>
  <c r="H40" i="20" s="1"/>
  <c r="I40" i="12"/>
  <c r="K29" i="19" l="1"/>
  <c r="I14" i="19"/>
  <c r="I29" i="19"/>
  <c r="I25" i="19"/>
  <c r="J46" i="19"/>
  <c r="J8" i="20"/>
  <c r="K8" i="20"/>
  <c r="P6" i="6"/>
  <c r="L40" i="20"/>
  <c r="L7" i="20"/>
  <c r="K40" i="12"/>
  <c r="H41" i="20" s="1"/>
  <c r="J40" i="12"/>
  <c r="G41" i="20" s="1"/>
  <c r="I41" i="12"/>
  <c r="P38" i="6" l="1"/>
  <c r="P54" i="6"/>
  <c r="L41" i="20"/>
  <c r="L8" i="20"/>
  <c r="E9" i="20"/>
  <c r="J41" i="12"/>
  <c r="G42" i="20" s="1"/>
  <c r="K41" i="12"/>
  <c r="H42" i="20" s="1"/>
  <c r="I42" i="12"/>
  <c r="K9" i="20" l="1"/>
  <c r="J9" i="20"/>
  <c r="E10" i="20" s="1"/>
  <c r="K10" i="20" s="1"/>
  <c r="R6" i="6"/>
  <c r="L42" i="20"/>
  <c r="L9" i="20"/>
  <c r="K42" i="12"/>
  <c r="H43" i="20" s="1"/>
  <c r="J42" i="12"/>
  <c r="G43" i="20" s="1"/>
  <c r="I43" i="12"/>
  <c r="J10" i="20" l="1"/>
  <c r="E11" i="20" s="1"/>
  <c r="K11" i="20" s="1"/>
  <c r="R38" i="6"/>
  <c r="R54" i="6"/>
  <c r="L43" i="20"/>
  <c r="L10" i="20"/>
  <c r="J43" i="12"/>
  <c r="G44" i="20" s="1"/>
  <c r="K43" i="12"/>
  <c r="H44" i="20" s="1"/>
  <c r="I44" i="12"/>
  <c r="L11" i="20" l="1"/>
  <c r="J11" i="20"/>
  <c r="E12" i="20" s="1"/>
  <c r="K12" i="20" s="1"/>
  <c r="T6" i="6"/>
  <c r="L44" i="20"/>
  <c r="K44" i="12"/>
  <c r="H45" i="20" s="1"/>
  <c r="J44" i="12"/>
  <c r="G45" i="20" s="1"/>
  <c r="I45" i="12"/>
  <c r="I46" i="12" s="1"/>
  <c r="J12" i="20" l="1"/>
  <c r="E13" i="20" s="1"/>
  <c r="K13" i="20" s="1"/>
  <c r="I47" i="12"/>
  <c r="J46" i="12"/>
  <c r="T38" i="6"/>
  <c r="T54" i="6"/>
  <c r="L45" i="20"/>
  <c r="L12" i="20"/>
  <c r="J45" i="12"/>
  <c r="G46" i="20" s="1"/>
  <c r="K45" i="12"/>
  <c r="H46" i="20" s="1"/>
  <c r="J13" i="20" l="1"/>
  <c r="E14" i="20" s="1"/>
  <c r="K14" i="20" s="1"/>
  <c r="J47" i="12"/>
  <c r="G48" i="20" s="1"/>
  <c r="K47" i="12"/>
  <c r="H48" i="20" s="1"/>
  <c r="I48" i="12"/>
  <c r="V6" i="6"/>
  <c r="L46" i="20"/>
  <c r="K46" i="12"/>
  <c r="H47" i="20" s="1"/>
  <c r="G47" i="20"/>
  <c r="J14" i="20" l="1"/>
  <c r="E15" i="20" s="1"/>
  <c r="K15" i="20" s="1"/>
  <c r="I49" i="12"/>
  <c r="J48" i="12"/>
  <c r="G49" i="20" s="1"/>
  <c r="K48" i="12"/>
  <c r="H49" i="20" s="1"/>
  <c r="L48" i="20"/>
  <c r="V38" i="6"/>
  <c r="V54" i="6"/>
  <c r="J15" i="20" l="1"/>
  <c r="E16" i="20" s="1"/>
  <c r="K16" i="20" s="1"/>
  <c r="L49" i="20"/>
  <c r="I50" i="12"/>
  <c r="J49" i="12"/>
  <c r="G50" i="20" s="1"/>
  <c r="K49" i="12"/>
  <c r="H50" i="20" s="1"/>
  <c r="X6" i="6"/>
  <c r="J16" i="20" l="1"/>
  <c r="L50" i="20"/>
  <c r="I51" i="12"/>
  <c r="J50" i="12"/>
  <c r="G51" i="20" s="1"/>
  <c r="K50" i="12"/>
  <c r="H51" i="20" s="1"/>
  <c r="X38" i="6"/>
  <c r="X54" i="6"/>
  <c r="L17" i="20"/>
  <c r="E17" i="20" l="1"/>
  <c r="K17" i="20" s="1"/>
  <c r="L51" i="20"/>
  <c r="I52" i="12"/>
  <c r="J51" i="12"/>
  <c r="G52" i="20" s="1"/>
  <c r="K51" i="12"/>
  <c r="H52" i="20" s="1"/>
  <c r="Z6" i="6"/>
  <c r="J17" i="20" l="1"/>
  <c r="L52" i="20"/>
  <c r="I53" i="12"/>
  <c r="J52" i="12"/>
  <c r="G53" i="20" s="1"/>
  <c r="K52" i="12"/>
  <c r="H53" i="20" s="1"/>
  <c r="Z38" i="6"/>
  <c r="Z54" i="6"/>
  <c r="E18" i="20" l="1"/>
  <c r="K18" i="20" s="1"/>
  <c r="L53" i="20"/>
  <c r="I54" i="12"/>
  <c r="J53" i="12"/>
  <c r="G54" i="20" s="1"/>
  <c r="K53" i="12"/>
  <c r="H54" i="20" s="1"/>
  <c r="AB6" i="6"/>
  <c r="J18" i="20" l="1"/>
  <c r="L54" i="20"/>
  <c r="I55" i="12"/>
  <c r="J54" i="12"/>
  <c r="G55" i="20" s="1"/>
  <c r="K54" i="12"/>
  <c r="H55" i="20" s="1"/>
  <c r="AB38" i="6"/>
  <c r="AB54" i="6"/>
  <c r="E19" i="20" l="1"/>
  <c r="L55" i="20"/>
  <c r="I56" i="12"/>
  <c r="J55" i="12"/>
  <c r="G56" i="20" s="1"/>
  <c r="K55" i="12"/>
  <c r="H56" i="20" s="1"/>
  <c r="AD6" i="6"/>
  <c r="D6" i="4" s="1"/>
  <c r="K19" i="20" l="1"/>
  <c r="J19" i="20"/>
  <c r="L56" i="20"/>
  <c r="I57" i="12"/>
  <c r="J56" i="12"/>
  <c r="G57" i="20" s="1"/>
  <c r="K56" i="12"/>
  <c r="H57" i="20" s="1"/>
  <c r="AD38" i="6"/>
  <c r="AD54" i="6"/>
  <c r="L23" i="20"/>
  <c r="E20" i="20" l="1"/>
  <c r="K20" i="20" s="1"/>
  <c r="L57" i="20"/>
  <c r="I58" i="12"/>
  <c r="J57" i="12"/>
  <c r="G58" i="20" s="1"/>
  <c r="K57" i="12"/>
  <c r="H58" i="20" s="1"/>
  <c r="J20" i="20" l="1"/>
  <c r="L58" i="20"/>
  <c r="I59" i="12"/>
  <c r="J58" i="12"/>
  <c r="G59" i="20" s="1"/>
  <c r="K58" i="12"/>
  <c r="H59" i="20" s="1"/>
  <c r="E21" i="20" l="1"/>
  <c r="K21" i="20" s="1"/>
  <c r="I60" i="12"/>
  <c r="J59" i="12"/>
  <c r="G60" i="20" s="1"/>
  <c r="K59" i="12"/>
  <c r="H60" i="20" s="1"/>
  <c r="L59" i="20"/>
  <c r="J21" i="20" l="1"/>
  <c r="L60" i="20"/>
  <c r="I61" i="12"/>
  <c r="J60" i="12"/>
  <c r="G61" i="20" s="1"/>
  <c r="K60" i="12"/>
  <c r="H61" i="20" s="1"/>
  <c r="E22" i="20" l="1"/>
  <c r="K22" i="20" s="1"/>
  <c r="L61" i="20"/>
  <c r="I62" i="12"/>
  <c r="J61" i="12"/>
  <c r="G62" i="20" s="1"/>
  <c r="K61" i="12"/>
  <c r="H62" i="20" s="1"/>
  <c r="J22" i="20" l="1"/>
  <c r="L62" i="20"/>
  <c r="I63" i="12"/>
  <c r="J62" i="12"/>
  <c r="G63" i="20" s="1"/>
  <c r="K62" i="12"/>
  <c r="H63" i="20" s="1"/>
  <c r="E23" i="20" l="1"/>
  <c r="K23" i="20" s="1"/>
  <c r="L63" i="20"/>
  <c r="I64" i="12"/>
  <c r="J63" i="12"/>
  <c r="G64" i="20" s="1"/>
  <c r="K63" i="12"/>
  <c r="H64" i="20" s="1"/>
  <c r="J23" i="20" l="1"/>
  <c r="L64" i="20"/>
  <c r="I65" i="12"/>
  <c r="J64" i="12"/>
  <c r="G65" i="20" s="1"/>
  <c r="K64" i="12"/>
  <c r="H65" i="20" s="1"/>
  <c r="L31" i="20"/>
  <c r="E24" i="20" l="1"/>
  <c r="K24" i="20" s="1"/>
  <c r="L65" i="20"/>
  <c r="I66" i="12"/>
  <c r="J65" i="12"/>
  <c r="G66" i="20" s="1"/>
  <c r="K65" i="12"/>
  <c r="H66" i="20" s="1"/>
  <c r="J24" i="20" l="1"/>
  <c r="L66" i="20"/>
  <c r="I67" i="12"/>
  <c r="J66" i="12"/>
  <c r="G67" i="20" s="1"/>
  <c r="K66" i="12"/>
  <c r="H67" i="20" s="1"/>
  <c r="E25" i="20" l="1"/>
  <c r="K25" i="20" s="1"/>
  <c r="L67" i="20"/>
  <c r="I68" i="12"/>
  <c r="J67" i="12"/>
  <c r="G68" i="20" s="1"/>
  <c r="K67" i="12"/>
  <c r="H68" i="20" s="1"/>
  <c r="J25" i="20" l="1"/>
  <c r="I69" i="12"/>
  <c r="J68" i="12"/>
  <c r="G69" i="20" s="1"/>
  <c r="K68" i="12"/>
  <c r="H69" i="20" s="1"/>
  <c r="L68" i="20"/>
  <c r="E26" i="20" l="1"/>
  <c r="K26" i="20" s="1"/>
  <c r="L69" i="20"/>
  <c r="I70" i="12"/>
  <c r="J69" i="12"/>
  <c r="G70" i="20" s="1"/>
  <c r="K69" i="12"/>
  <c r="H70" i="20" s="1"/>
  <c r="J26" i="20" l="1"/>
  <c r="L70" i="20"/>
  <c r="I71" i="12"/>
  <c r="J70" i="12"/>
  <c r="G71" i="20" s="1"/>
  <c r="K70" i="12"/>
  <c r="H71" i="20" s="1"/>
  <c r="E27" i="20" l="1"/>
  <c r="K27" i="20" s="1"/>
  <c r="L71" i="20"/>
  <c r="I72" i="12"/>
  <c r="J71" i="12"/>
  <c r="G72" i="20" s="1"/>
  <c r="K71" i="12"/>
  <c r="H72" i="20" s="1"/>
  <c r="J27" i="20" l="1"/>
  <c r="L27" i="20"/>
  <c r="L72" i="20"/>
  <c r="I73" i="12"/>
  <c r="J72" i="12"/>
  <c r="G73" i="20" s="1"/>
  <c r="K72" i="12"/>
  <c r="H73" i="20" s="1"/>
  <c r="E28" i="20" l="1"/>
  <c r="K28" i="20" s="1"/>
  <c r="L73" i="20"/>
  <c r="I74" i="12"/>
  <c r="K73" i="12"/>
  <c r="H74" i="20" s="1"/>
  <c r="J73" i="12"/>
  <c r="G74" i="20" s="1"/>
  <c r="J28" i="20" l="1"/>
  <c r="L74" i="20"/>
  <c r="I75" i="12"/>
  <c r="K74" i="12"/>
  <c r="H75" i="20" s="1"/>
  <c r="J74" i="12"/>
  <c r="G75" i="20" s="1"/>
  <c r="E29" i="20" l="1"/>
  <c r="K29" i="20" s="1"/>
  <c r="L75" i="20"/>
  <c r="I76" i="12"/>
  <c r="K75" i="12"/>
  <c r="H76" i="20" s="1"/>
  <c r="J75" i="12"/>
  <c r="G76" i="20" s="1"/>
  <c r="J29" i="20" l="1"/>
  <c r="L76" i="20"/>
  <c r="I77" i="12"/>
  <c r="K76" i="12"/>
  <c r="H77" i="20" s="1"/>
  <c r="J76" i="12"/>
  <c r="G77" i="20" s="1"/>
  <c r="E30" i="20" l="1"/>
  <c r="K30" i="20" s="1"/>
  <c r="L77" i="20"/>
  <c r="I78" i="12"/>
  <c r="K77" i="12"/>
  <c r="H78" i="20" s="1"/>
  <c r="J77" i="12"/>
  <c r="G78" i="20" s="1"/>
  <c r="J30" i="20" l="1"/>
  <c r="L78" i="20"/>
  <c r="I79" i="12"/>
  <c r="K78" i="12"/>
  <c r="H79" i="20" s="1"/>
  <c r="J78" i="12"/>
  <c r="G79" i="20" s="1"/>
  <c r="E31" i="20" l="1"/>
  <c r="K31" i="20" s="1"/>
  <c r="L79" i="20"/>
  <c r="I80" i="12"/>
  <c r="K79" i="12"/>
  <c r="H80" i="20" s="1"/>
  <c r="J79" i="12"/>
  <c r="G80" i="20" s="1"/>
  <c r="J31" i="20" l="1"/>
  <c r="L80" i="20"/>
  <c r="I81" i="12"/>
  <c r="K80" i="12"/>
  <c r="H81" i="20" s="1"/>
  <c r="J80" i="12"/>
  <c r="G81" i="20" s="1"/>
  <c r="L47" i="20"/>
  <c r="I6" i="6"/>
  <c r="E32" i="20" l="1"/>
  <c r="K32" i="20" s="1"/>
  <c r="I38" i="6"/>
  <c r="L81" i="20"/>
  <c r="I82" i="12"/>
  <c r="K81" i="12"/>
  <c r="H82" i="20" s="1"/>
  <c r="J81" i="12"/>
  <c r="G82" i="20" s="1"/>
  <c r="I54" i="6"/>
  <c r="J32" i="20" l="1"/>
  <c r="L82" i="20"/>
  <c r="I83" i="12"/>
  <c r="K82" i="12"/>
  <c r="H83" i="20" s="1"/>
  <c r="J82" i="12"/>
  <c r="G83" i="20" s="1"/>
  <c r="K6" i="6"/>
  <c r="E33" i="20" l="1"/>
  <c r="K33" i="20" s="1"/>
  <c r="L83" i="20"/>
  <c r="I84" i="12"/>
  <c r="K83" i="12"/>
  <c r="H84" i="20" s="1"/>
  <c r="J83" i="12"/>
  <c r="G84" i="20" s="1"/>
  <c r="K38" i="6"/>
  <c r="K54" i="6"/>
  <c r="J33" i="20" l="1"/>
  <c r="L84" i="20"/>
  <c r="I85" i="12"/>
  <c r="K84" i="12"/>
  <c r="H85" i="20" s="1"/>
  <c r="J84" i="12"/>
  <c r="G85" i="20" s="1"/>
  <c r="M6" i="6"/>
  <c r="E34" i="20" l="1"/>
  <c r="K34" i="20" s="1"/>
  <c r="L85" i="20"/>
  <c r="I86" i="12"/>
  <c r="K85" i="12"/>
  <c r="H86" i="20" s="1"/>
  <c r="J85" i="12"/>
  <c r="G86" i="20" s="1"/>
  <c r="M54" i="6"/>
  <c r="M38" i="6"/>
  <c r="J34" i="20" l="1"/>
  <c r="L86" i="20"/>
  <c r="K86" i="12"/>
  <c r="H87" i="20" s="1"/>
  <c r="J86" i="12"/>
  <c r="G87" i="20" s="1"/>
  <c r="O6" i="6"/>
  <c r="E35" i="20" l="1"/>
  <c r="K35" i="20" s="1"/>
  <c r="L87" i="20"/>
  <c r="O38" i="6"/>
  <c r="O54" i="6"/>
  <c r="J35" i="20" l="1"/>
  <c r="Q6" i="6"/>
  <c r="E36" i="20" l="1"/>
  <c r="K36" i="20" s="1"/>
  <c r="Q38" i="6"/>
  <c r="Q54" i="6"/>
  <c r="J36" i="20" l="1"/>
  <c r="S6" i="6"/>
  <c r="E37" i="20" l="1"/>
  <c r="K37" i="20" s="1"/>
  <c r="S54" i="6"/>
  <c r="S38" i="6"/>
  <c r="J37" i="20" l="1"/>
  <c r="U6" i="6"/>
  <c r="E38" i="20" l="1"/>
  <c r="K38" i="20" s="1"/>
  <c r="U54" i="6"/>
  <c r="U38" i="6"/>
  <c r="J38" i="20" l="1"/>
  <c r="W6" i="6"/>
  <c r="E39" i="20" l="1"/>
  <c r="K39" i="20" s="1"/>
  <c r="W38" i="6"/>
  <c r="W54" i="6"/>
  <c r="J39" i="20" l="1"/>
  <c r="Y6" i="6"/>
  <c r="E40" i="20" l="1"/>
  <c r="K40" i="20" s="1"/>
  <c r="Y38" i="6"/>
  <c r="Y54" i="6"/>
  <c r="J40" i="20" l="1"/>
  <c r="AA6" i="6"/>
  <c r="E41" i="20" l="1"/>
  <c r="K41" i="20" s="1"/>
  <c r="AA54" i="6"/>
  <c r="AA38" i="6"/>
  <c r="J41" i="20" l="1"/>
  <c r="AC6" i="6"/>
  <c r="E42" i="20" l="1"/>
  <c r="K42" i="20" s="1"/>
  <c r="AC54" i="6"/>
  <c r="AC38" i="6"/>
  <c r="J42" i="20" l="1"/>
  <c r="E43" i="20" s="1"/>
  <c r="K43" i="20" s="1"/>
  <c r="J43" i="20" l="1"/>
  <c r="E44" i="20" s="1"/>
  <c r="K44" i="20" s="1"/>
  <c r="J44" i="20" l="1"/>
  <c r="E45" i="20" s="1"/>
  <c r="K45" i="20" s="1"/>
  <c r="J45" i="20" l="1"/>
  <c r="E46" i="20" s="1"/>
  <c r="K46" i="20" s="1"/>
  <c r="J46" i="20" l="1"/>
  <c r="E47" i="20" s="1"/>
  <c r="K47" i="20" s="1"/>
  <c r="J47" i="20" l="1"/>
  <c r="E48" i="20" s="1"/>
  <c r="K48" i="20" s="1"/>
  <c r="J48" i="20" l="1"/>
  <c r="E49" i="20" s="1"/>
  <c r="K49" i="20" s="1"/>
  <c r="J49" i="20" l="1"/>
  <c r="E50" i="20" s="1"/>
  <c r="K50" i="20" s="1"/>
  <c r="J50" i="20" l="1"/>
  <c r="E51" i="20" s="1"/>
  <c r="K51" i="20" s="1"/>
  <c r="J51" i="20" l="1"/>
  <c r="E52" i="20" s="1"/>
  <c r="K52" i="20" s="1"/>
  <c r="J52" i="20" l="1"/>
  <c r="E53" i="20" s="1"/>
  <c r="K53" i="20" s="1"/>
  <c r="J53" i="20" l="1"/>
  <c r="E54" i="20" s="1"/>
  <c r="K54" i="20" s="1"/>
  <c r="J54" i="20" l="1"/>
  <c r="E55" i="20" s="1"/>
  <c r="K55" i="20" s="1"/>
  <c r="J55" i="20" l="1"/>
  <c r="E56" i="20" s="1"/>
  <c r="K56" i="20" s="1"/>
  <c r="J56" i="20" l="1"/>
  <c r="E57" i="20" s="1"/>
  <c r="K57" i="20" s="1"/>
  <c r="J57" i="20" l="1"/>
  <c r="E58" i="20" s="1"/>
  <c r="K58" i="20" s="1"/>
  <c r="J58" i="20" l="1"/>
  <c r="E59" i="20" s="1"/>
  <c r="K59" i="20" s="1"/>
  <c r="J59" i="20" l="1"/>
  <c r="E60" i="20" s="1"/>
  <c r="K60" i="20" s="1"/>
  <c r="J60" i="20" l="1"/>
  <c r="E61" i="20" s="1"/>
  <c r="K61" i="20" s="1"/>
  <c r="J61" i="20" l="1"/>
  <c r="E62" i="20" s="1"/>
  <c r="K62" i="20" s="1"/>
  <c r="J62" i="20" l="1"/>
  <c r="E63" i="20" s="1"/>
  <c r="K63" i="20" s="1"/>
  <c r="J63" i="20" l="1"/>
  <c r="E64" i="20" s="1"/>
  <c r="K64" i="20" s="1"/>
  <c r="J64" i="20" l="1"/>
  <c r="E65" i="20" s="1"/>
  <c r="K65" i="20" s="1"/>
  <c r="J65" i="20" l="1"/>
  <c r="E66" i="20" s="1"/>
  <c r="K66" i="20" s="1"/>
  <c r="J66" i="20" l="1"/>
  <c r="E67" i="20" s="1"/>
  <c r="K67" i="20" s="1"/>
  <c r="J67" i="20" l="1"/>
  <c r="E68" i="20" s="1"/>
  <c r="K68" i="20" s="1"/>
  <c r="J68" i="20" l="1"/>
  <c r="E69" i="20" s="1"/>
  <c r="K69" i="20" s="1"/>
  <c r="J69" i="20" l="1"/>
  <c r="E70" i="20" s="1"/>
  <c r="K70" i="20" s="1"/>
  <c r="J70" i="20" l="1"/>
  <c r="E71" i="20" s="1"/>
  <c r="K71" i="20" s="1"/>
  <c r="J71" i="20" l="1"/>
  <c r="E72" i="20" s="1"/>
  <c r="K72" i="20" s="1"/>
  <c r="J72" i="20" l="1"/>
  <c r="E73" i="20" s="1"/>
  <c r="K73" i="20" s="1"/>
  <c r="J73" i="20" l="1"/>
  <c r="E74" i="20" s="1"/>
  <c r="K74" i="20" s="1"/>
  <c r="J74" i="20" l="1"/>
  <c r="E75" i="20" s="1"/>
  <c r="K75" i="20" s="1"/>
  <c r="J75" i="20" l="1"/>
  <c r="E76" i="20" s="1"/>
  <c r="K76" i="20" s="1"/>
  <c r="J76" i="20" l="1"/>
  <c r="E77" i="20" s="1"/>
  <c r="K77" i="20" s="1"/>
  <c r="J77" i="20" l="1"/>
  <c r="E78" i="20" s="1"/>
  <c r="K78" i="20" s="1"/>
  <c r="J78" i="20" l="1"/>
  <c r="E79" i="20" s="1"/>
  <c r="K79" i="20" s="1"/>
  <c r="J79" i="20" l="1"/>
  <c r="E80" i="20" s="1"/>
  <c r="K80" i="20" s="1"/>
  <c r="J80" i="20" l="1"/>
  <c r="E81" i="20" s="1"/>
  <c r="K81" i="20" s="1"/>
  <c r="J81" i="20" l="1"/>
  <c r="E82" i="20" s="1"/>
  <c r="K82" i="20" s="1"/>
  <c r="J82" i="20" l="1"/>
  <c r="E83" i="20" s="1"/>
  <c r="K83" i="20" s="1"/>
  <c r="J83" i="20" l="1"/>
  <c r="E84" i="20" s="1"/>
  <c r="K84" i="20" s="1"/>
  <c r="J84" i="20" l="1"/>
  <c r="E85" i="20" s="1"/>
  <c r="K85" i="20" s="1"/>
  <c r="J85" i="20" l="1"/>
  <c r="E86" i="20" s="1"/>
  <c r="K86" i="20" s="1"/>
  <c r="J86" i="20" l="1"/>
  <c r="E87" i="20" s="1"/>
  <c r="K87" i="20" s="1"/>
  <c r="J87" i="20" l="1"/>
  <c r="D5" i="4"/>
  <c r="E6" i="4"/>
  <c r="E5" i="4" s="1"/>
  <c r="H46" i="19"/>
  <c r="C21" i="4" s="1"/>
  <c r="D13" i="4" l="1"/>
  <c r="K46" i="19"/>
  <c r="E46" i="19"/>
  <c r="H50" i="19"/>
  <c r="K50" i="19" s="1"/>
  <c r="D22" i="4"/>
  <c r="D20" i="4"/>
  <c r="I46" i="19" l="1"/>
  <c r="I50" i="19"/>
  <c r="I42" i="19"/>
  <c r="E50" i="19"/>
  <c r="D11" i="4"/>
  <c r="D21" i="4"/>
</calcChain>
</file>

<file path=xl/sharedStrings.xml><?xml version="1.0" encoding="utf-8"?>
<sst xmlns="http://schemas.openxmlformats.org/spreadsheetml/2006/main" count="506" uniqueCount="326">
  <si>
    <t>АКТИВЫ</t>
  </si>
  <si>
    <t>ПАССИВЫ</t>
  </si>
  <si>
    <t>Автомобиль</t>
  </si>
  <si>
    <t>Гараж</t>
  </si>
  <si>
    <t>Кредит на покупку автомобиля</t>
  </si>
  <si>
    <t>Кредит на обучение</t>
  </si>
  <si>
    <t>Обязательства</t>
  </si>
  <si>
    <t>ИТОГО</t>
  </si>
  <si>
    <t>Услуги мобильной связи</t>
  </si>
  <si>
    <t>Услуги фиксированной связи</t>
  </si>
  <si>
    <t>Интернет</t>
  </si>
  <si>
    <t>Ремонт жилья</t>
  </si>
  <si>
    <t>Алименты</t>
  </si>
  <si>
    <t>Штрафы</t>
  </si>
  <si>
    <t>Вредные привычки (сигареты)</t>
  </si>
  <si>
    <t>Вредные привычки (алкогольные напитки)</t>
  </si>
  <si>
    <t>Наименование показателя \ месяц</t>
  </si>
  <si>
    <t>Санаторно-курортное лечение</t>
  </si>
  <si>
    <t>Пассивный доход, итого</t>
  </si>
  <si>
    <t>Укрепление здоровья, итого</t>
  </si>
  <si>
    <t>Инвестиции в человеческий капитал, итого</t>
  </si>
  <si>
    <t>Связь и коммуникации, итого</t>
  </si>
  <si>
    <t>Организация досуга, итого</t>
  </si>
  <si>
    <t>Обустройство быта, итого</t>
  </si>
  <si>
    <t>Прочие расходы, итого</t>
  </si>
  <si>
    <t>СОВОКУПНЫЙ ДОХОД, итого</t>
  </si>
  <si>
    <t>СОВОКУПНЫЙ РАСХОД, ИТОГО</t>
  </si>
  <si>
    <t>Предметы гардероба, итого</t>
  </si>
  <si>
    <t>Прочие доходы</t>
  </si>
  <si>
    <t>АКТИВЫ, ИТОГО</t>
  </si>
  <si>
    <t>ПАССИВЫ, ИТОГО</t>
  </si>
  <si>
    <t>Прочая кредиторская задолженность</t>
  </si>
  <si>
    <t>Топливо для автомобиля</t>
  </si>
  <si>
    <t>Путешествия, туризм</t>
  </si>
  <si>
    <t>Прочие расходы</t>
  </si>
  <si>
    <t>Прочие доходы,  итого</t>
  </si>
  <si>
    <t>Трудовой доход, итого</t>
  </si>
  <si>
    <t>Доходная недвижимость</t>
  </si>
  <si>
    <t>Наличные денежные средства</t>
  </si>
  <si>
    <t>ДОХОДЫ</t>
  </si>
  <si>
    <t>РАСХОДЫ</t>
  </si>
  <si>
    <t>Капитал, итого</t>
  </si>
  <si>
    <t>доля, %</t>
  </si>
  <si>
    <t>доля,%</t>
  </si>
  <si>
    <t>Заработная плата (основная)</t>
  </si>
  <si>
    <t>Заработная плата (дополнительная)</t>
  </si>
  <si>
    <t>КАПИТАЛ</t>
  </si>
  <si>
    <t>Трансфертные выплаты (пенсия, стипендия, пособия)</t>
  </si>
  <si>
    <t>Показатели платежеспособности</t>
  </si>
  <si>
    <t>Возврат НДФЛ</t>
  </si>
  <si>
    <t>руб.</t>
  </si>
  <si>
    <t>%</t>
  </si>
  <si>
    <t>Страхование (КАСКО, ОСАГО)</t>
  </si>
  <si>
    <t>Благотворительность, уплата членских взносов</t>
  </si>
  <si>
    <t>Посещение салонов красоты, парикмахерских, SPA</t>
  </si>
  <si>
    <t>Аксессуары, ювелирные украшения, бижутерия</t>
  </si>
  <si>
    <t>Стройматериалы, сантехника, инструмент, электрика</t>
  </si>
  <si>
    <t>Одежда, головные уборы, белье, обувь</t>
  </si>
  <si>
    <t>Электроника и средства связи, итого</t>
  </si>
  <si>
    <t>Предметы домашнего обихода, канцелярские товары</t>
  </si>
  <si>
    <t>Питание, итого</t>
  </si>
  <si>
    <t>Жилищно-коммунальные платежи, итого</t>
  </si>
  <si>
    <t>Выплата процентов по ипотеке</t>
  </si>
  <si>
    <t>Выплата процентов по автокредиту</t>
  </si>
  <si>
    <t>Бытовая техника и электроприборы</t>
  </si>
  <si>
    <t>Выплата процентов по кредиту за обучение</t>
  </si>
  <si>
    <t>Питание дома (продукты питания, покупка воды)</t>
  </si>
  <si>
    <t>Транспортный налог</t>
  </si>
  <si>
    <t>Выплата процентов по потребительским кредитам</t>
  </si>
  <si>
    <t xml:space="preserve"> </t>
  </si>
  <si>
    <t>Показатели финансовой независимости</t>
  </si>
  <si>
    <t>&gt;=2</t>
  </si>
  <si>
    <t>Питание вне дома (бизнес-ланч, кафе)</t>
  </si>
  <si>
    <t>Выплата процентов по кредиту, итого</t>
  </si>
  <si>
    <t>Наименование статьи \ месяц</t>
  </si>
  <si>
    <t>Бюджет доходов и расходов</t>
  </si>
  <si>
    <t>Бюджет движения денежных средств</t>
  </si>
  <si>
    <t>Налоги (самостоятельно уплачиваемые)</t>
  </si>
  <si>
    <t>Акции (продажа)</t>
  </si>
  <si>
    <t>Доходная недвижимость (продажа)</t>
  </si>
  <si>
    <t>Автомобиль (приобретение)</t>
  </si>
  <si>
    <t>Гараж (приобретение)</t>
  </si>
  <si>
    <t>Банковский депозит</t>
  </si>
  <si>
    <t>Облигации</t>
  </si>
  <si>
    <t>Банковский депозит (вложение)</t>
  </si>
  <si>
    <t>Купонный доход по облигациям</t>
  </si>
  <si>
    <t>Дивиденды по акциям</t>
  </si>
  <si>
    <t>Акции</t>
  </si>
  <si>
    <t>Проценты по банковскому депозиту</t>
  </si>
  <si>
    <t xml:space="preserve">Доход от владения бизнесом </t>
  </si>
  <si>
    <t>Банковский депозит (изъятие)</t>
  </si>
  <si>
    <t>Облигации (продажа, погашение)</t>
  </si>
  <si>
    <t>Личный финансовый план</t>
  </si>
  <si>
    <t>Инфляция (нарастающим итогом) ,%</t>
  </si>
  <si>
    <t>Инфляция (годовая),  %</t>
  </si>
  <si>
    <t>Срок достижения цели</t>
  </si>
  <si>
    <t>Период</t>
  </si>
  <si>
    <t xml:space="preserve">Баланс </t>
  </si>
  <si>
    <t>Обслуживание, ремонт, запчасти, мойка</t>
  </si>
  <si>
    <t>Квартира/Дом (приобретение)</t>
  </si>
  <si>
    <t xml:space="preserve"> %</t>
  </si>
  <si>
    <t xml:space="preserve">ПРИБЫЛЬ, ИТОГО </t>
  </si>
  <si>
    <t xml:space="preserve">ПРИБЫЛЬ,% </t>
  </si>
  <si>
    <t>Содержание вкладок файла:</t>
  </si>
  <si>
    <t>Во избежание повреждения или нарушения работы таблиц файла, ячейки, содержащие формулы, защищены паролем.</t>
  </si>
  <si>
    <r>
      <t xml:space="preserve">При работе с таблицами файла, пользовательские данные необходимо заносить </t>
    </r>
    <r>
      <rPr>
        <b/>
        <u/>
        <sz val="10"/>
        <rFont val="Arial Cyr"/>
        <charset val="204"/>
      </rPr>
      <t>только</t>
    </r>
    <r>
      <rPr>
        <sz val="10"/>
        <rFont val="Arial Cyr"/>
        <charset val="204"/>
      </rPr>
      <t xml:space="preserve"> в пустые (незащищенные) ячейки таблицы.</t>
    </r>
  </si>
  <si>
    <t>Прежде чем приступить к работе с файлом - внимательно изучите инструкцию!</t>
  </si>
  <si>
    <t>Стоимость финансовой цели в текущих ценах, руб.</t>
  </si>
  <si>
    <t>Доля обязательств в пассивах</t>
  </si>
  <si>
    <t>Личный инвестиционный план</t>
  </si>
  <si>
    <t>Лекарства, медицинские приборы, расходники</t>
  </si>
  <si>
    <t>Покупка товаров для спорта, туризма, охоты, рыбалки</t>
  </si>
  <si>
    <t>Телефоны, смартфоны, компьютеры, переферия, ПО</t>
  </si>
  <si>
    <t>Семейные мероприятия, праздники, подарки</t>
  </si>
  <si>
    <t>Посещение бани, сауны</t>
  </si>
  <si>
    <t xml:space="preserve">      </t>
  </si>
  <si>
    <t>Формулировка цели в соответствии со SMART-критериями</t>
  </si>
  <si>
    <t>потребление</t>
  </si>
  <si>
    <t xml:space="preserve">    </t>
  </si>
  <si>
    <r>
      <rPr>
        <sz val="10"/>
        <color theme="1"/>
        <rFont val="Arial"/>
        <family val="2"/>
        <charset val="204"/>
      </rPr>
      <t xml:space="preserve">Для получения консультации по работе с таблицами файла - воспользуйтесь формой обратной связи </t>
    </r>
    <r>
      <rPr>
        <u/>
        <sz val="10"/>
        <color indexed="12"/>
        <rFont val="Arial"/>
        <family val="2"/>
        <charset val="204"/>
      </rPr>
      <t>http://finsuccess.ru/feedback/</t>
    </r>
  </si>
  <si>
    <t xml:space="preserve">% </t>
  </si>
  <si>
    <t>накопление</t>
  </si>
  <si>
    <t>Инфляция (%, годовых)</t>
  </si>
  <si>
    <t>Историческая среднегодовая доходность индекса ММВБ</t>
  </si>
  <si>
    <t>Стоимость финансовой цели     с учетом инфляции, руб.</t>
  </si>
  <si>
    <t>Показатели</t>
  </si>
  <si>
    <t>Значение</t>
  </si>
  <si>
    <t>Примечание:</t>
  </si>
  <si>
    <r>
      <t>Финансовый анализ</t>
    </r>
    <r>
      <rPr>
        <b/>
        <sz val="12"/>
        <color rgb="FF000090"/>
        <rFont val="Arial Cyr"/>
        <charset val="204"/>
      </rPr>
      <t xml:space="preserve">  </t>
    </r>
  </si>
  <si>
    <t>план, руб.</t>
  </si>
  <si>
    <t>факт, руб.</t>
  </si>
  <si>
    <t>Количество месяцев в анализируемом периоде (от 1 до 12)</t>
  </si>
  <si>
    <r>
      <rPr>
        <b/>
        <sz val="10"/>
        <rFont val="Arial Cyr"/>
        <charset val="204"/>
      </rPr>
      <t xml:space="preserve">Баланс </t>
    </r>
    <r>
      <rPr>
        <sz val="10"/>
        <rFont val="Arial Cyr"/>
        <charset val="204"/>
      </rPr>
      <t>- отражает финансовое положение домохозяйства (активы, обязательства, капитал).</t>
    </r>
  </si>
  <si>
    <r>
      <rPr>
        <b/>
        <sz val="10"/>
        <rFont val="Arial Cyr"/>
        <charset val="204"/>
      </rPr>
      <t>БДР</t>
    </r>
    <r>
      <rPr>
        <sz val="10"/>
        <rFont val="Arial Cyr"/>
        <charset val="204"/>
      </rPr>
      <t xml:space="preserve"> (Бюджет доходов и расходов) - отражает финансовые результаты домохозяйства (доходы, расходы, прибыль).</t>
    </r>
  </si>
  <si>
    <r>
      <rPr>
        <b/>
        <sz val="10"/>
        <rFont val="Arial Cyr"/>
        <charset val="204"/>
      </rPr>
      <t>ФА</t>
    </r>
    <r>
      <rPr>
        <sz val="10"/>
        <rFont val="Arial Cyr"/>
        <charset val="204"/>
      </rPr>
      <t xml:space="preserve"> (Финансовый анализ) - оценка финансовых результатов домохозяйства.</t>
    </r>
  </si>
  <si>
    <r>
      <rPr>
        <b/>
        <sz val="10"/>
        <rFont val="Arial Cyr"/>
        <charset val="204"/>
      </rPr>
      <t>ЛФП</t>
    </r>
    <r>
      <rPr>
        <sz val="10"/>
        <rFont val="Arial Cyr"/>
        <charset val="204"/>
      </rPr>
      <t xml:space="preserve"> (Личный финансовый план) - постановка личных финансовых целей (целеполагание) в соответствии со SMART-критериями.</t>
    </r>
  </si>
  <si>
    <r>
      <t xml:space="preserve">Последовательность заполнения вкладок файла: </t>
    </r>
    <r>
      <rPr>
        <b/>
        <sz val="10"/>
        <rFont val="Arial Cyr"/>
        <charset val="204"/>
      </rPr>
      <t>Инструкция</t>
    </r>
    <r>
      <rPr>
        <sz val="10"/>
        <rFont val="Arial Cyr"/>
        <charset val="204"/>
      </rPr>
      <t xml:space="preserve">, </t>
    </r>
    <r>
      <rPr>
        <b/>
        <sz val="10"/>
        <rFont val="Arial Cyr"/>
        <charset val="204"/>
      </rPr>
      <t>Баланс, БДР, БДДС, ЛФП, ЛИП.</t>
    </r>
  </si>
  <si>
    <t>Отклонение от финансовой цели</t>
  </si>
  <si>
    <t>Облигации (покупка)</t>
  </si>
  <si>
    <t>Акции (покупка)</t>
  </si>
  <si>
    <t>Доходная недвижимость (покупка)</t>
  </si>
  <si>
    <t>Бизнес/доля в бизнесе (покупка)</t>
  </si>
  <si>
    <t>Ипотечный кредит (выплата)</t>
  </si>
  <si>
    <t>Ипотечный кредит (поступление)</t>
  </si>
  <si>
    <t>Кредит на покупку автомобиля (поступление)</t>
  </si>
  <si>
    <t>Кредит на обучение (поступление)</t>
  </si>
  <si>
    <t xml:space="preserve">Активы, приносящие доход                          </t>
  </si>
  <si>
    <t xml:space="preserve">Активы, не приносящие доход </t>
  </si>
  <si>
    <t>Активы, приносящие доход, итого</t>
  </si>
  <si>
    <t>Доля активов, приносящих доход</t>
  </si>
  <si>
    <t>Денежный поток от финансовой деятельности, итого</t>
  </si>
  <si>
    <t>Денежный поток от инвестиционной деятельности, итого</t>
  </si>
  <si>
    <t>Денежные средства на конец периода, итого</t>
  </si>
  <si>
    <t xml:space="preserve">Чистый денежный поток (NCF), итого </t>
  </si>
  <si>
    <t>Свободный денежный поток (FCF), итого</t>
  </si>
  <si>
    <t>Прибыль, итого</t>
  </si>
  <si>
    <t>Денежные средства на начало периода, итого</t>
  </si>
  <si>
    <t>Активы, не приносящие доход, итого</t>
  </si>
  <si>
    <t>Доля активов, неприносящих доход</t>
  </si>
  <si>
    <t>Обязательства, итого</t>
  </si>
  <si>
    <t>Личный автотранспорт, итого</t>
  </si>
  <si>
    <t>Общественный транспорт, такси</t>
  </si>
  <si>
    <t xml:space="preserve">     </t>
  </si>
  <si>
    <t>Безрисковая ставка доходности (%, годовых)</t>
  </si>
  <si>
    <r>
      <rPr>
        <b/>
        <sz val="10"/>
        <rFont val="Arial Cyr"/>
        <charset val="204"/>
      </rPr>
      <t>БДДС</t>
    </r>
    <r>
      <rPr>
        <sz val="10"/>
        <rFont val="Arial Cyr"/>
        <charset val="204"/>
      </rPr>
      <t xml:space="preserve"> (Бюджет движения денежных средств) - учитывает все денежные потоки  домохозяйства (поступления, выплаты, свободный денежный поток, чистый денежный поток, денежный остаток).</t>
    </r>
  </si>
  <si>
    <t>Коммунальные платежи</t>
  </si>
  <si>
    <t xml:space="preserve">Аренда жилья </t>
  </si>
  <si>
    <t>Страхование жилой недвижимости</t>
  </si>
  <si>
    <t>Налог на жилую недвижимость</t>
  </si>
  <si>
    <t>Требуемая ставка доходности</t>
  </si>
  <si>
    <r>
      <rPr>
        <sz val="10"/>
        <color indexed="12"/>
        <rFont val="Arial"/>
        <family val="2"/>
        <charset val="204"/>
      </rPr>
      <t xml:space="preserve">    </t>
    </r>
    <r>
      <rPr>
        <u/>
        <sz val="10"/>
        <color indexed="12"/>
        <rFont val="Arial"/>
        <family val="2"/>
        <charset val="204"/>
      </rPr>
      <t>www.finsuccess.ru</t>
    </r>
  </si>
  <si>
    <t>Год</t>
  </si>
  <si>
    <t>Возраст</t>
  </si>
  <si>
    <t>Инвестиции *</t>
  </si>
  <si>
    <t xml:space="preserve">! Для корректной работы файла, необходимо внести в таблицу значения показателей: </t>
  </si>
  <si>
    <t>Инструкция по работе с файлом "Учет, анализ и планирование личных финансов в Microsoft Excel"</t>
  </si>
  <si>
    <t>Начало периода</t>
  </si>
  <si>
    <t>Конец периода</t>
  </si>
  <si>
    <t>Доход</t>
  </si>
  <si>
    <t>Стоимость обязательств</t>
  </si>
  <si>
    <t>Рекомендуемое значение,        не менее</t>
  </si>
  <si>
    <t>Изменение</t>
  </si>
  <si>
    <t>Доходность</t>
  </si>
  <si>
    <t>доля</t>
  </si>
  <si>
    <t>Отклонение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</si>
  <si>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</si>
  <si>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</si>
  <si>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</si>
  <si>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</si>
  <si>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</si>
  <si>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</si>
  <si>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</si>
  <si>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</si>
  <si>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</si>
  <si>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</si>
  <si>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</si>
  <si>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</si>
  <si>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Рекомендуемое значение</t>
  </si>
  <si>
    <t>План</t>
  </si>
  <si>
    <t>Факт</t>
  </si>
  <si>
    <t>Расчетное значение</t>
  </si>
  <si>
    <t>Доходность (годовая)</t>
  </si>
  <si>
    <t>0 ÷ 0,5</t>
  </si>
  <si>
    <t xml:space="preserve">   </t>
  </si>
  <si>
    <r>
      <t xml:space="preserve">Коэффициент финансовой независимости </t>
    </r>
    <r>
      <rPr>
        <sz val="10"/>
        <color rgb="FF000090"/>
        <rFont val="Arial Cyr"/>
        <charset val="204"/>
      </rPr>
      <t>Пассивный доход / (Расходы + Текущие обязательства)</t>
    </r>
  </si>
  <si>
    <r>
      <t>3. Коэффициент долгосрочной платежеспособности</t>
    </r>
    <r>
      <rPr>
        <sz val="10"/>
        <color rgb="FF000090"/>
        <rFont val="Arial Cyr"/>
        <charset val="204"/>
      </rPr>
      <t xml:space="preserve"> Долг / Капитал</t>
    </r>
  </si>
  <si>
    <t>Активы, приносящие доход        (конец периода)</t>
  </si>
  <si>
    <t xml:space="preserve">Активы, приносящие доход       (начало периода) </t>
  </si>
  <si>
    <t>Стоимость финансовой цели                      с учетом инфляции, руб.</t>
  </si>
  <si>
    <t>Все расчетные показатели рассчитываются автоматически на основании данных введённых Пользователем.</t>
  </si>
  <si>
    <t xml:space="preserve">  По умолчанию сумма инвестиций в последующие периоды равна сумме инвестиций в текущем периоде.</t>
  </si>
  <si>
    <t>Инвестиционные займы</t>
  </si>
  <si>
    <t>Проценты по инвестиционным займам</t>
  </si>
  <si>
    <t>Инвестиционные займы (возврат)</t>
  </si>
  <si>
    <t xml:space="preserve">Инвестиционные займы (выдача) </t>
  </si>
  <si>
    <t>Доход от сдачи недвижимости в аренду</t>
  </si>
  <si>
    <r>
      <t xml:space="preserve">* В столбце </t>
    </r>
    <r>
      <rPr>
        <b/>
        <sz val="10"/>
        <rFont val="Arial Cyr"/>
        <charset val="204"/>
      </rPr>
      <t>F "Инвестиции",</t>
    </r>
    <r>
      <rPr>
        <sz val="10"/>
        <rFont val="Arial Cyr"/>
        <charset val="204"/>
      </rPr>
      <t xml:space="preserve"> в ячейке текущего периода </t>
    </r>
    <r>
      <rPr>
        <b/>
        <sz val="10"/>
        <rFont val="Arial Cyr"/>
        <charset val="204"/>
      </rPr>
      <t>F7</t>
    </r>
    <r>
      <rPr>
        <sz val="10"/>
        <rFont val="Arial Cyr"/>
        <charset val="204"/>
      </rPr>
      <t xml:space="preserve"> - плановая сумма инвестиций (ячейка </t>
    </r>
    <r>
      <rPr>
        <b/>
        <sz val="10"/>
        <rFont val="Arial Cyr"/>
        <charset val="204"/>
      </rPr>
      <t>БДДС С41</t>
    </r>
    <r>
      <rPr>
        <sz val="10"/>
        <rFont val="Arial Cyr"/>
        <charset val="204"/>
      </rPr>
      <t xml:space="preserve">). В последующих периодах заполняется Пользователем. </t>
    </r>
  </si>
  <si>
    <t xml:space="preserve">       </t>
  </si>
  <si>
    <r>
      <rPr>
        <b/>
        <sz val="10"/>
        <rFont val="Arial Cyr"/>
        <charset val="204"/>
      </rPr>
      <t>ЛИП</t>
    </r>
    <r>
      <rPr>
        <sz val="10"/>
        <rFont val="Arial Cyr"/>
        <charset val="204"/>
      </rPr>
      <t xml:space="preserve"> (Личный инвестиционный план) - план достижения личных финансовых целей.</t>
    </r>
  </si>
  <si>
    <t>Срок достижения цели*</t>
  </si>
  <si>
    <r>
      <t xml:space="preserve">* В ячейку </t>
    </r>
    <r>
      <rPr>
        <b/>
        <sz val="10"/>
        <rFont val="Arial Cyr"/>
        <charset val="204"/>
      </rPr>
      <t>В6</t>
    </r>
    <r>
      <rPr>
        <sz val="10"/>
        <rFont val="Arial Cyr"/>
        <charset val="204"/>
      </rPr>
      <t xml:space="preserve"> введите значение текущего года. В ячейку </t>
    </r>
    <r>
      <rPr>
        <b/>
        <sz val="10"/>
        <rFont val="Arial Cyr"/>
        <charset val="204"/>
      </rPr>
      <t>С6</t>
    </r>
    <r>
      <rPr>
        <sz val="10"/>
        <rFont val="Arial Cyr"/>
        <charset val="204"/>
      </rPr>
      <t xml:space="preserve"> введите свой возраст (количество полных лет в текущем году).</t>
    </r>
  </si>
  <si>
    <r>
      <rPr>
        <sz val="10"/>
        <color theme="1"/>
        <rFont val="Calibri"/>
        <family val="2"/>
        <charset val="204"/>
      </rPr>
      <t>©</t>
    </r>
    <r>
      <rPr>
        <sz val="10"/>
        <color theme="1"/>
        <rFont val="Arial"/>
        <family val="2"/>
        <charset val="204"/>
      </rPr>
      <t xml:space="preserve"> </t>
    </r>
    <r>
      <rPr>
        <u/>
        <sz val="10"/>
        <color indexed="12"/>
        <rFont val="Arial"/>
        <family val="2"/>
        <charset val="204"/>
      </rPr>
      <t>Дмитрий Мельников</t>
    </r>
    <r>
      <rPr>
        <sz val="10"/>
        <color theme="1"/>
        <rFont val="Arial"/>
        <family val="2"/>
        <charset val="204"/>
      </rPr>
      <t>, 2017</t>
    </r>
  </si>
  <si>
    <t>Денежные средства + краткосрочные финансовые вложения на срок до 12 месяцев, руб.</t>
  </si>
  <si>
    <t>Расходы и погашение финансовых обязательств в течение 12 месяцев, руб.</t>
  </si>
  <si>
    <t>Обязательства, руб.</t>
  </si>
  <si>
    <t>Капитал, руб.</t>
  </si>
  <si>
    <r>
      <t>1. Коэффициент текущей платежеспособности</t>
    </r>
    <r>
      <rPr>
        <sz val="10"/>
        <color rgb="FF000090"/>
        <rFont val="Arial Cyr"/>
        <charset val="204"/>
      </rPr>
      <t xml:space="preserve"> </t>
    </r>
  </si>
  <si>
    <t xml:space="preserve">2. Коэффициент краткосрочной платежеспособности </t>
  </si>
  <si>
    <t xml:space="preserve">Денежные средства на начало текущего месяца, руб. </t>
  </si>
  <si>
    <t>Расходы и погашение финансовых обязательств в текущем месяце, руб.</t>
  </si>
  <si>
    <t xml:space="preserve">** За прогнозное значение роста рыночной цены актива принята историческая доходность индекса ММВБ (с учетом доли акций в портфеле). В последующих периодах заполняется Пользователем. </t>
  </si>
  <si>
    <t>Прогноз роста курсовой стоимости актива **</t>
  </si>
  <si>
    <t xml:space="preserve">   По умолчанию прогноз роста курсовой стоимости актива в последующие периоды равен значению текущего периода.</t>
  </si>
  <si>
    <t>Помощь родителям</t>
  </si>
  <si>
    <t>Помощь детям, внукам</t>
  </si>
  <si>
    <t>Предметы интерьера, мебель</t>
  </si>
  <si>
    <t>Разведение комнатных растений</t>
  </si>
  <si>
    <t>Выращивание овощных и плодово-ягодных культур</t>
  </si>
  <si>
    <t>Выращивание и откорм животных</t>
  </si>
  <si>
    <t>Индивидуальная предпринимательская деятельность</t>
  </si>
  <si>
    <t>Уменьшение активов приносящих доход, итого</t>
  </si>
  <si>
    <t>Уменьшение активов не приносящих доход, итого</t>
  </si>
  <si>
    <t xml:space="preserve">Увеличение кредитов и займов, итого </t>
  </si>
  <si>
    <t xml:space="preserve">Уменьшение кредитов и займов, итого </t>
  </si>
  <si>
    <t>Увеличение активов приносящих доход, итого</t>
  </si>
  <si>
    <t>Увеличение активов не приносящих доход, итого</t>
  </si>
  <si>
    <t>Дача / сад / личное подсобное хозяйство  (продажа)</t>
  </si>
  <si>
    <t>Дача / сад / личное подсобное хозяйство (приобретение)</t>
  </si>
  <si>
    <t>Бизнес / доля в бизнесе (продажа)</t>
  </si>
  <si>
    <t>Бизнес / доля в бизнесе</t>
  </si>
  <si>
    <t>Квартира / Дом</t>
  </si>
  <si>
    <t>Фитнес-центры, бассейны, спортивные секции, танцы</t>
  </si>
  <si>
    <t>Содержание домашних животных, птиц, рыбок и т.п.</t>
  </si>
  <si>
    <t>Рестораны, ночные клубы</t>
  </si>
  <si>
    <t>Кино, театр, концеры, выставки, музеи</t>
  </si>
  <si>
    <t>Коллекционирование, хобби, увлечения, CD, DVD</t>
  </si>
  <si>
    <t>Теле- видео- аудио- фото- аппаратура</t>
  </si>
  <si>
    <t>Образование, курсы повышения квалификации и т.п.</t>
  </si>
  <si>
    <t>Организация детского досуга</t>
  </si>
  <si>
    <t>Расходы на детей, итого</t>
  </si>
  <si>
    <t>Детское питание</t>
  </si>
  <si>
    <t>Обустройство детской комнаты</t>
  </si>
  <si>
    <t>Лечение, укрепление здоровья</t>
  </si>
  <si>
    <t>Спортивные секции, танцы, творческие кружки, муз. школа</t>
  </si>
  <si>
    <t>Образование основное и дополнительное</t>
  </si>
  <si>
    <t xml:space="preserve">Оплата услуг няни / гувернантки </t>
  </si>
  <si>
    <t>Книги, школьные принадлежности, школьная форма</t>
  </si>
  <si>
    <t>Подарки, игрушки, коляска, санки, автокресло</t>
  </si>
  <si>
    <t>Одежда, обувь</t>
  </si>
  <si>
    <t>Средства детской косметики и гигиены</t>
  </si>
  <si>
    <t>Бытовая химия</t>
  </si>
  <si>
    <t>Парфюмерия, косметика, средства гигиены, итого</t>
  </si>
  <si>
    <t>Страхование жизни и здоровья</t>
  </si>
  <si>
    <t>Оплата медицинских услуг, покупка полиса ДМС</t>
  </si>
  <si>
    <t>Учебная литература, книги, журналы, CD, DVD</t>
  </si>
  <si>
    <t xml:space="preserve">  </t>
  </si>
  <si>
    <t>Выплата процентов по прочим кредитам, кредитные карты</t>
  </si>
  <si>
    <t>Потребительский кредит</t>
  </si>
  <si>
    <t xml:space="preserve">Ипотечный кредит </t>
  </si>
  <si>
    <t>Потребительский кредит (выплата)</t>
  </si>
  <si>
    <t>Прочая кредиторская задолженность, кредитные карты (выплата)</t>
  </si>
  <si>
    <t xml:space="preserve">Беспроцентные займы (уменьшение) </t>
  </si>
  <si>
    <t>Беспроцентные займы (увеличение)</t>
  </si>
  <si>
    <t>Беспроцентные займы</t>
  </si>
  <si>
    <t>Строительство и содержание дачи / сада</t>
  </si>
  <si>
    <t>Кредит на покупку автомобиля (выплата)</t>
  </si>
  <si>
    <t>Кредит на обучение (выплата)</t>
  </si>
  <si>
    <t>Квартира/Дом (продажа)</t>
  </si>
  <si>
    <t>Автомобиль (продажа)</t>
  </si>
  <si>
    <t>Гараж (продажа)</t>
  </si>
  <si>
    <t>Потребительский кредит (поступление)</t>
  </si>
  <si>
    <t>Прочая кредиторская задолженность, кредитные карты (поступление)</t>
  </si>
  <si>
    <t>Увеличение</t>
  </si>
  <si>
    <t>Уменьшение</t>
  </si>
  <si>
    <t>Стоянка, паркинг</t>
  </si>
  <si>
    <t>Выплата процентов по кредиту за гараж</t>
  </si>
  <si>
    <t>Кредит на покупку гаража</t>
  </si>
  <si>
    <t>Личное подсобное хозяйство (ЛПХ), итого</t>
  </si>
  <si>
    <t>Кредит на покупку гаража (поступление)</t>
  </si>
  <si>
    <t>Кредит на строительство сада / дачи / ЛПХ (поступление)</t>
  </si>
  <si>
    <t>Кредит на покупку гаража (выплата)</t>
  </si>
  <si>
    <t>Кредит на строительство сада / дачи / ЛПХ (выплата)</t>
  </si>
  <si>
    <t>Кредит на развитие сада / дачи / ЛПХ</t>
  </si>
  <si>
    <t>Переоценка</t>
  </si>
  <si>
    <t>Стоимость владения</t>
  </si>
  <si>
    <t xml:space="preserve">Личный финансовый капитал** </t>
  </si>
  <si>
    <r>
      <t xml:space="preserve">** </t>
    </r>
    <r>
      <rPr>
        <b/>
        <sz val="10"/>
        <rFont val="Arial Cyr"/>
        <charset val="204"/>
      </rPr>
      <t>Личный финансовый капитал</t>
    </r>
    <r>
      <rPr>
        <sz val="10"/>
        <rFont val="Arial Cyr"/>
        <charset val="204"/>
      </rPr>
      <t xml:space="preserve"> = Активы, приносящие доход + Денежные средства - Обязательства.</t>
    </r>
  </si>
  <si>
    <t>Дача/ сад/ личное подсобное хозяйство (ЛПХ)</t>
  </si>
  <si>
    <t>Стоимость капитала</t>
  </si>
  <si>
    <t>Личный финансовый капитал</t>
  </si>
  <si>
    <t>Изменение личного финансового капитала</t>
  </si>
  <si>
    <t>Выплата процентов по кредиту на развитие дачи/ сада/ ЛПХ</t>
  </si>
  <si>
    <r>
      <t>* В столбец</t>
    </r>
    <r>
      <rPr>
        <b/>
        <sz val="10"/>
        <rFont val="Arial Cyr"/>
        <charset val="204"/>
      </rPr>
      <t xml:space="preserve"> "Переоценка"</t>
    </r>
    <r>
      <rPr>
        <sz val="10"/>
        <rFont val="Arial Cyr"/>
        <charset val="204"/>
      </rPr>
      <t xml:space="preserve"> данные заносятся Пользователем: увеличение стоимости - положительные значения, уменьшение стоимости - отрицательные значения.</t>
    </r>
  </si>
  <si>
    <t xml:space="preserve">  Цель проведения переоценки: </t>
  </si>
  <si>
    <t xml:space="preserve"> 1) Определение реальной стоимости активов в соответствии с их рыночными ценами; </t>
  </si>
  <si>
    <t xml:space="preserve"> 2) Переоценка активов и обязательств, номинированных в иностранной валюте;</t>
  </si>
  <si>
    <t xml:space="preserve"> 3) Списание активов или суммы долга.</t>
  </si>
  <si>
    <t>1 ÷ 2</t>
  </si>
  <si>
    <t>Показатели эффективности использования капитала</t>
  </si>
  <si>
    <t>1. Рентабельность активов, приносящих доход, %</t>
  </si>
  <si>
    <t>2. Рентабельность активов, %</t>
  </si>
  <si>
    <t>3. Рентабельность собственного капитала,%</t>
  </si>
  <si>
    <t>4. Доля активов, приносящих доход</t>
  </si>
  <si>
    <t>5. Личный финансовый капитал</t>
  </si>
  <si>
    <t>Рекомендуемое значение, не менее</t>
  </si>
  <si>
    <t>3 ÷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</si>
</sst>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&quot;р.&quot;;[Red]\-#,##0.00&quot;р.&quot;"/>
    <numFmt numFmtId="165" formatCode="#,##0.00_ ;[Red]\-#,##0.00\ "/>
    <numFmt numFmtId="166" formatCode="#,##0.00&quot;р.&quot;"/>
    <numFmt numFmtId="167" formatCode="#,##0_р_."/>
    <numFmt numFmtId="168" formatCode="#,##0_ ;[Red]\-#,##0\ "/>
    <numFmt numFmtId="169" formatCode="[$-F400]h:mm:ss\ AM/PM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4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sz val="10"/>
      <color indexed="1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10"/>
      <name val="Arial Cyr"/>
      <charset val="204"/>
    </font>
    <font>
      <b/>
      <sz val="10"/>
      <color rgb="FF000090"/>
      <name val="Arial Cyr"/>
      <charset val="204"/>
    </font>
    <font>
      <sz val="10"/>
      <color rgb="FF000090"/>
      <name val="Arial Cyr"/>
      <charset val="204"/>
    </font>
    <font>
      <sz val="10"/>
      <color theme="1"/>
      <name val="Arial"/>
      <family val="2"/>
      <charset val="204"/>
    </font>
    <font>
      <b/>
      <u/>
      <sz val="12"/>
      <color rgb="FF000090"/>
      <name val="Arial Cyr"/>
      <charset val="204"/>
    </font>
    <font>
      <sz val="10"/>
      <color rgb="FF000090"/>
      <name val="Arial"/>
      <family val="2"/>
      <charset val="204"/>
    </font>
    <font>
      <u/>
      <sz val="10"/>
      <color rgb="FF000090"/>
      <name val="Arial"/>
      <family val="2"/>
      <charset val="204"/>
    </font>
    <font>
      <b/>
      <sz val="10"/>
      <color rgb="FF000090"/>
      <name val="Arial"/>
      <family val="2"/>
      <charset val="204"/>
    </font>
    <font>
      <b/>
      <sz val="12"/>
      <color rgb="FF000090"/>
      <name val="Arial Cyr"/>
      <charset val="204"/>
    </font>
    <font>
      <sz val="10"/>
      <color indexed="12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rgb="FFFFFF99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6">
    <xf numFmtId="0" fontId="0" fillId="0" borderId="0"/>
    <xf numFmtId="0" fontId="3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</cellStyleXfs>
  <cellXfs count="563">
    <xf numFmtId="0" fontId="0" fillId="0" borderId="0" xfId="0"/>
    <xf numFmtId="0" fontId="30" fillId="17" borderId="46" xfId="0" applyFont="1" applyFill="1" applyBorder="1" applyAlignment="1" applyProtection="1">
      <alignment horizontal="center" vertical="center"/>
      <protection hidden="1"/>
    </xf>
    <xf numFmtId="0" fontId="30" fillId="17" borderId="37" xfId="0" applyFont="1" applyFill="1" applyBorder="1" applyAlignment="1" applyProtection="1">
      <alignment horizontal="center" vertical="center"/>
      <protection hidden="1"/>
    </xf>
    <xf numFmtId="0" fontId="30" fillId="17" borderId="51" xfId="0" applyFont="1" applyFill="1" applyBorder="1" applyAlignment="1" applyProtection="1">
      <alignment horizontal="center" vertical="center"/>
      <protection hidden="1"/>
    </xf>
    <xf numFmtId="0" fontId="30" fillId="17" borderId="52" xfId="0" applyFont="1" applyFill="1" applyBorder="1" applyAlignment="1" applyProtection="1">
      <alignment horizontal="center" vertical="center"/>
      <protection hidden="1"/>
    </xf>
    <xf numFmtId="0" fontId="30" fillId="17" borderId="47" xfId="0" applyFont="1" applyFill="1" applyBorder="1" applyAlignment="1" applyProtection="1">
      <alignment horizontal="center" vertical="center"/>
      <protection hidden="1"/>
    </xf>
    <xf numFmtId="0" fontId="30" fillId="17" borderId="54" xfId="0" applyFont="1" applyFill="1" applyBorder="1" applyAlignment="1" applyProtection="1">
      <alignment horizontal="center" vertical="center"/>
      <protection hidden="1"/>
    </xf>
    <xf numFmtId="0" fontId="29" fillId="17" borderId="44" xfId="0" applyFont="1" applyFill="1" applyBorder="1" applyAlignment="1" applyProtection="1">
      <alignment horizontal="center" vertical="center"/>
      <protection hidden="1"/>
    </xf>
    <xf numFmtId="0" fontId="29" fillId="17" borderId="18" xfId="0" applyFont="1" applyFill="1" applyBorder="1" applyAlignment="1" applyProtection="1">
      <alignment horizontal="center" vertical="center"/>
      <protection hidden="1"/>
    </xf>
    <xf numFmtId="0" fontId="29" fillId="17" borderId="45" xfId="0" applyFont="1" applyFill="1" applyBorder="1" applyAlignment="1" applyProtection="1">
      <alignment horizontal="center" vertical="center"/>
      <protection hidden="1"/>
    </xf>
    <xf numFmtId="0" fontId="29" fillId="17" borderId="10" xfId="0" applyFont="1" applyFill="1" applyBorder="1" applyAlignment="1" applyProtection="1">
      <alignment horizontal="center" vertical="center"/>
      <protection hidden="1"/>
    </xf>
    <xf numFmtId="169" fontId="29" fillId="17" borderId="45" xfId="0" applyNumberFormat="1" applyFont="1" applyFill="1" applyBorder="1" applyAlignment="1" applyProtection="1">
      <alignment horizontal="center" vertical="center"/>
      <protection hidden="1"/>
    </xf>
    <xf numFmtId="3" fontId="29" fillId="17" borderId="10" xfId="0" applyNumberFormat="1" applyFont="1" applyFill="1" applyBorder="1" applyAlignment="1" applyProtection="1">
      <alignment vertical="center"/>
      <protection hidden="1"/>
    </xf>
    <xf numFmtId="9" fontId="29" fillId="15" borderId="10" xfId="0" applyNumberFormat="1" applyFont="1" applyFill="1" applyBorder="1" applyAlignment="1" applyProtection="1">
      <alignment horizontal="right" vertical="center"/>
      <protection hidden="1"/>
    </xf>
    <xf numFmtId="0" fontId="29" fillId="16" borderId="11" xfId="0" applyFont="1" applyFill="1" applyBorder="1" applyAlignment="1" applyProtection="1">
      <alignment horizontal="center" vertical="center"/>
      <protection hidden="1"/>
    </xf>
    <xf numFmtId="168" fontId="29" fillId="13" borderId="10" xfId="0" applyNumberFormat="1" applyFont="1" applyFill="1" applyBorder="1" applyAlignment="1" applyProtection="1">
      <alignment horizontal="right" vertical="center" readingOrder="1"/>
      <protection hidden="1"/>
    </xf>
    <xf numFmtId="9" fontId="29" fillId="13" borderId="16" xfId="0" applyNumberFormat="1" applyFont="1" applyFill="1" applyBorder="1" applyAlignment="1" applyProtection="1">
      <alignment horizontal="right" vertical="center"/>
      <protection hidden="1"/>
    </xf>
    <xf numFmtId="168" fontId="29" fillId="13" borderId="44" xfId="0" applyNumberFormat="1" applyFont="1" applyFill="1" applyBorder="1" applyAlignment="1" applyProtection="1">
      <alignment horizontal="right" vertical="center" readingOrder="1"/>
      <protection hidden="1"/>
    </xf>
    <xf numFmtId="168" fontId="29" fillId="13" borderId="45" xfId="0" applyNumberFormat="1" applyFont="1" applyFill="1" applyBorder="1" applyAlignment="1" applyProtection="1">
      <alignment horizontal="right" vertical="center" readingOrder="1"/>
      <protection hidden="1"/>
    </xf>
    <xf numFmtId="168" fontId="29" fillId="17" borderId="13" xfId="0" applyNumberFormat="1" applyFont="1" applyFill="1" applyBorder="1" applyAlignment="1" applyProtection="1">
      <alignment horizontal="right" vertical="center"/>
      <protection hidden="1"/>
    </xf>
    <xf numFmtId="168" fontId="29" fillId="17" borderId="27" xfId="0" applyNumberFormat="1" applyFont="1" applyFill="1" applyBorder="1" applyAlignment="1" applyProtection="1">
      <alignment horizontal="right" vertical="center"/>
      <protection hidden="1"/>
    </xf>
    <xf numFmtId="9" fontId="29" fillId="17" borderId="27" xfId="0" applyNumberFormat="1" applyFont="1" applyFill="1" applyBorder="1" applyAlignment="1" applyProtection="1">
      <alignment horizontal="right" vertical="center"/>
      <protection hidden="1"/>
    </xf>
    <xf numFmtId="168" fontId="30" fillId="17" borderId="12" xfId="0" applyNumberFormat="1" applyFont="1" applyFill="1" applyBorder="1" applyAlignment="1" applyProtection="1">
      <alignment horizontal="right" vertical="center" readingOrder="1"/>
      <protection locked="0"/>
    </xf>
    <xf numFmtId="168" fontId="30" fillId="17" borderId="49" xfId="0" applyNumberFormat="1" applyFont="1" applyFill="1" applyBorder="1" applyAlignment="1" applyProtection="1">
      <alignment horizontal="right" vertical="center" readingOrder="1"/>
      <protection locked="0"/>
    </xf>
    <xf numFmtId="168" fontId="30" fillId="17" borderId="21" xfId="0" applyNumberFormat="1" applyFont="1" applyFill="1" applyBorder="1" applyAlignment="1" applyProtection="1">
      <alignment horizontal="right" vertical="center" readingOrder="1"/>
      <protection locked="0"/>
    </xf>
    <xf numFmtId="168" fontId="30" fillId="17" borderId="47" xfId="0" applyNumberFormat="1" applyFont="1" applyFill="1" applyBorder="1" applyAlignment="1" applyProtection="1">
      <alignment horizontal="right" vertical="center" readingOrder="1"/>
      <protection locked="0"/>
    </xf>
    <xf numFmtId="168" fontId="29" fillId="17" borderId="10" xfId="0" applyNumberFormat="1" applyFont="1" applyFill="1" applyBorder="1" applyAlignment="1" applyProtection="1">
      <alignment horizontal="right" vertical="center"/>
      <protection hidden="1"/>
    </xf>
    <xf numFmtId="168" fontId="29" fillId="17" borderId="16" xfId="0" applyNumberFormat="1" applyFont="1" applyFill="1" applyBorder="1" applyAlignment="1" applyProtection="1">
      <alignment horizontal="right" vertical="center"/>
      <protection hidden="1"/>
    </xf>
    <xf numFmtId="168" fontId="29" fillId="17" borderId="11" xfId="0" applyNumberFormat="1" applyFont="1" applyFill="1" applyBorder="1" applyAlignment="1" applyProtection="1">
      <alignment horizontal="right" vertical="center" readingOrder="1"/>
      <protection hidden="1"/>
    </xf>
    <xf numFmtId="168" fontId="29" fillId="17" borderId="45" xfId="0" applyNumberFormat="1" applyFont="1" applyFill="1" applyBorder="1" applyAlignment="1" applyProtection="1">
      <alignment horizontal="right" vertical="center" readingOrder="1"/>
      <protection hidden="1"/>
    </xf>
    <xf numFmtId="168" fontId="29" fillId="17" borderId="16" xfId="0" applyNumberFormat="1" applyFont="1" applyFill="1" applyBorder="1" applyAlignment="1" applyProtection="1">
      <alignment horizontal="right" vertical="center" readingOrder="1"/>
      <protection hidden="1"/>
    </xf>
    <xf numFmtId="3" fontId="29" fillId="17" borderId="11" xfId="0" applyNumberFormat="1" applyFont="1" applyFill="1" applyBorder="1" applyAlignment="1" applyProtection="1">
      <alignment vertical="center"/>
      <protection hidden="1"/>
    </xf>
    <xf numFmtId="9" fontId="29" fillId="17" borderId="10" xfId="0" applyNumberFormat="1" applyFont="1" applyFill="1" applyBorder="1" applyAlignment="1" applyProtection="1">
      <alignment horizontal="right" vertical="center"/>
      <protection hidden="1"/>
    </xf>
    <xf numFmtId="0" fontId="30" fillId="17" borderId="21" xfId="0" applyFont="1" applyFill="1" applyBorder="1" applyAlignment="1" applyProtection="1">
      <alignment horizontal="left" vertical="center"/>
      <protection hidden="1"/>
    </xf>
    <xf numFmtId="168" fontId="29" fillId="17" borderId="22" xfId="0" applyNumberFormat="1" applyFont="1" applyFill="1" applyBorder="1" applyAlignment="1" applyProtection="1">
      <alignment horizontal="right" vertical="center"/>
      <protection hidden="1"/>
    </xf>
    <xf numFmtId="168" fontId="29" fillId="17" borderId="23" xfId="0" applyNumberFormat="1" applyFont="1" applyFill="1" applyBorder="1" applyAlignment="1" applyProtection="1">
      <alignment horizontal="right" vertical="center"/>
      <protection hidden="1"/>
    </xf>
    <xf numFmtId="0" fontId="29" fillId="17" borderId="11" xfId="0" applyFont="1" applyFill="1" applyBorder="1" applyAlignment="1" applyProtection="1">
      <alignment horizontal="left" vertical="center"/>
      <protection hidden="1"/>
    </xf>
    <xf numFmtId="168" fontId="29" fillId="17" borderId="15" xfId="0" applyNumberFormat="1" applyFont="1" applyFill="1" applyBorder="1" applyAlignment="1" applyProtection="1">
      <alignment horizontal="right" vertical="center"/>
      <protection hidden="1"/>
    </xf>
    <xf numFmtId="9" fontId="29" fillId="17" borderId="15" xfId="0" applyNumberFormat="1" applyFont="1" applyFill="1" applyBorder="1" applyAlignment="1" applyProtection="1">
      <alignment horizontal="right" vertical="center"/>
      <protection hidden="1"/>
    </xf>
    <xf numFmtId="168" fontId="29" fillId="17" borderId="26" xfId="0" applyNumberFormat="1" applyFont="1" applyFill="1" applyBorder="1" applyAlignment="1" applyProtection="1">
      <alignment horizontal="right" vertical="center" readingOrder="1"/>
      <protection hidden="1"/>
    </xf>
    <xf numFmtId="0" fontId="35" fillId="13" borderId="10" xfId="0" applyFont="1" applyFill="1" applyBorder="1" applyAlignment="1" applyProtection="1">
      <alignment horizontal="left" vertical="center"/>
      <protection hidden="1"/>
    </xf>
    <xf numFmtId="168" fontId="29" fillId="13" borderId="10" xfId="0" applyNumberFormat="1" applyFont="1" applyFill="1" applyBorder="1" applyAlignment="1" applyProtection="1">
      <alignment horizontal="right" vertical="center"/>
      <protection hidden="1"/>
    </xf>
    <xf numFmtId="168" fontId="29" fillId="13" borderId="11" xfId="0" applyNumberFormat="1" applyFont="1" applyFill="1" applyBorder="1" applyAlignment="1" applyProtection="1">
      <alignment horizontal="right" vertical="center"/>
      <protection hidden="1"/>
    </xf>
    <xf numFmtId="168" fontId="29" fillId="13" borderId="45" xfId="0" applyNumberFormat="1" applyFont="1" applyFill="1" applyBorder="1" applyAlignment="1" applyProtection="1">
      <alignment horizontal="right" vertical="center"/>
      <protection hidden="1"/>
    </xf>
    <xf numFmtId="168" fontId="29" fillId="13" borderId="17" xfId="0" applyNumberFormat="1" applyFont="1" applyFill="1" applyBorder="1" applyAlignment="1" applyProtection="1">
      <alignment horizontal="right" vertical="center"/>
      <protection hidden="1"/>
    </xf>
    <xf numFmtId="0" fontId="29" fillId="13" borderId="10" xfId="0" applyFont="1" applyFill="1" applyBorder="1" applyAlignment="1" applyProtection="1">
      <alignment horizontal="left" vertical="center"/>
      <protection hidden="1"/>
    </xf>
    <xf numFmtId="168" fontId="29" fillId="13" borderId="16" xfId="0" applyNumberFormat="1" applyFont="1" applyFill="1" applyBorder="1" applyAlignment="1" applyProtection="1">
      <alignment horizontal="right" vertical="center"/>
      <protection hidden="1"/>
    </xf>
    <xf numFmtId="0" fontId="29" fillId="14" borderId="11" xfId="0" applyFont="1" applyFill="1" applyBorder="1" applyAlignment="1" applyProtection="1">
      <alignment vertical="center"/>
      <protection hidden="1"/>
    </xf>
    <xf numFmtId="0" fontId="29" fillId="14" borderId="10" xfId="0" applyFont="1" applyFill="1" applyBorder="1" applyAlignment="1" applyProtection="1">
      <alignment horizontal="center" vertical="center"/>
      <protection hidden="1"/>
    </xf>
    <xf numFmtId="0" fontId="29" fillId="14" borderId="10" xfId="0" applyFont="1" applyFill="1" applyBorder="1" applyAlignment="1" applyProtection="1">
      <alignment vertical="center"/>
      <protection hidden="1"/>
    </xf>
    <xf numFmtId="0" fontId="29" fillId="17" borderId="11" xfId="0" applyFont="1" applyFill="1" applyBorder="1" applyAlignment="1" applyProtection="1">
      <alignment horizontal="center" vertical="center"/>
      <protection hidden="1"/>
    </xf>
    <xf numFmtId="0" fontId="29" fillId="17" borderId="16" xfId="0" applyFont="1" applyFill="1" applyBorder="1" applyAlignment="1" applyProtection="1">
      <alignment horizontal="center" vertical="center"/>
      <protection hidden="1"/>
    </xf>
    <xf numFmtId="0" fontId="29" fillId="17" borderId="29" xfId="0" applyFont="1" applyFill="1" applyBorder="1" applyAlignment="1" applyProtection="1">
      <alignment horizontal="center" vertical="center"/>
      <protection hidden="1"/>
    </xf>
    <xf numFmtId="0" fontId="29" fillId="17" borderId="15" xfId="0" applyFont="1" applyFill="1" applyBorder="1" applyAlignment="1" applyProtection="1">
      <alignment horizontal="center" vertical="center" wrapText="1"/>
      <protection hidden="1"/>
    </xf>
    <xf numFmtId="0" fontId="29" fillId="17" borderId="36" xfId="0" applyFont="1" applyFill="1" applyBorder="1" applyAlignment="1" applyProtection="1">
      <alignment horizontal="center" vertical="center" wrapText="1"/>
      <protection hidden="1"/>
    </xf>
    <xf numFmtId="49" fontId="29" fillId="17" borderId="36" xfId="0" applyNumberFormat="1" applyFont="1" applyFill="1" applyBorder="1" applyAlignment="1" applyProtection="1">
      <alignment horizontal="center" vertical="center" wrapText="1"/>
      <protection hidden="1"/>
    </xf>
    <xf numFmtId="0" fontId="30" fillId="17" borderId="19" xfId="0" applyFont="1" applyFill="1" applyBorder="1" applyAlignment="1" applyProtection="1">
      <alignment vertical="center"/>
      <protection locked="0"/>
    </xf>
    <xf numFmtId="10" fontId="30" fillId="17" borderId="12" xfId="0" applyNumberFormat="1" applyFont="1" applyFill="1" applyBorder="1" applyAlignment="1" applyProtection="1">
      <alignment horizontal="right" vertical="center"/>
      <protection hidden="1"/>
    </xf>
    <xf numFmtId="0" fontId="30" fillId="17" borderId="22" xfId="0" applyFont="1" applyFill="1" applyBorder="1" applyAlignment="1" applyProtection="1">
      <alignment vertical="center"/>
      <protection locked="0"/>
    </xf>
    <xf numFmtId="10" fontId="30" fillId="17" borderId="21" xfId="0" applyNumberFormat="1" applyFont="1" applyFill="1" applyBorder="1" applyAlignment="1" applyProtection="1">
      <alignment horizontal="right" vertical="center"/>
      <protection locked="0"/>
    </xf>
    <xf numFmtId="0" fontId="30" fillId="17" borderId="22" xfId="0" applyFont="1" applyFill="1" applyBorder="1" applyAlignment="1" applyProtection="1">
      <alignment horizontal="left" vertical="center"/>
      <protection locked="0"/>
    </xf>
    <xf numFmtId="0" fontId="30" fillId="17" borderId="14" xfId="0" applyFont="1" applyFill="1" applyBorder="1" applyAlignment="1" applyProtection="1">
      <alignment vertical="center"/>
      <protection locked="0"/>
    </xf>
    <xf numFmtId="10" fontId="30" fillId="17" borderId="40" xfId="0" applyNumberFormat="1" applyFont="1" applyFill="1" applyBorder="1" applyAlignment="1" applyProtection="1">
      <alignment horizontal="right" vertical="center"/>
      <protection locked="0"/>
    </xf>
    <xf numFmtId="9" fontId="30" fillId="17" borderId="55" xfId="0" applyNumberFormat="1" applyFont="1" applyFill="1" applyBorder="1" applyAlignment="1" applyProtection="1">
      <alignment horizontal="right" vertical="center"/>
      <protection hidden="1"/>
    </xf>
    <xf numFmtId="9" fontId="30" fillId="17" borderId="47" xfId="0" applyNumberFormat="1" applyFont="1" applyFill="1" applyBorder="1" applyAlignment="1" applyProtection="1">
      <alignment horizontal="right" vertical="center"/>
      <protection hidden="1"/>
    </xf>
    <xf numFmtId="9" fontId="30" fillId="17" borderId="54" xfId="0" applyNumberFormat="1" applyFont="1" applyFill="1" applyBorder="1" applyAlignment="1" applyProtection="1">
      <alignment horizontal="right" vertical="center"/>
      <protection hidden="1"/>
    </xf>
    <xf numFmtId="0" fontId="29" fillId="15" borderId="10" xfId="0" applyFont="1" applyFill="1" applyBorder="1" applyAlignment="1" applyProtection="1">
      <alignment horizontal="center" vertical="center"/>
      <protection hidden="1"/>
    </xf>
    <xf numFmtId="0" fontId="29" fillId="13" borderId="10" xfId="0" applyFont="1" applyFill="1" applyBorder="1" applyAlignment="1" applyProtection="1">
      <alignment horizontal="center" vertical="center"/>
      <protection hidden="1"/>
    </xf>
    <xf numFmtId="0" fontId="0" fillId="16" borderId="0" xfId="0" applyFill="1" applyProtection="1">
      <protection hidden="1"/>
    </xf>
    <xf numFmtId="0" fontId="25" fillId="16" borderId="0" xfId="0" applyFont="1" applyFill="1" applyAlignment="1" applyProtection="1">
      <alignment horizontal="left" vertical="center"/>
      <protection hidden="1"/>
    </xf>
    <xf numFmtId="0" fontId="0" fillId="16" borderId="0" xfId="0" applyFill="1" applyAlignment="1" applyProtection="1">
      <alignment horizontal="left" vertical="center"/>
      <protection hidden="1"/>
    </xf>
    <xf numFmtId="0" fontId="24" fillId="16" borderId="0" xfId="0" applyFont="1" applyFill="1" applyAlignment="1" applyProtection="1">
      <alignment horizontal="left" vertical="center"/>
      <protection hidden="1"/>
    </xf>
    <xf numFmtId="0" fontId="0" fillId="16" borderId="0" xfId="0" applyFill="1" applyBorder="1" applyAlignment="1" applyProtection="1">
      <alignment horizontal="left" vertical="center"/>
      <protection hidden="1"/>
    </xf>
    <xf numFmtId="0" fontId="0" fillId="16" borderId="0" xfId="0" applyFill="1" applyAlignment="1" applyProtection="1">
      <alignment horizontal="center"/>
      <protection hidden="1"/>
    </xf>
    <xf numFmtId="0" fontId="30" fillId="16" borderId="0" xfId="0" applyFont="1" applyFill="1" applyAlignment="1" applyProtection="1">
      <alignment vertical="center"/>
      <protection hidden="1"/>
    </xf>
    <xf numFmtId="0" fontId="29" fillId="16" borderId="10" xfId="0" applyFont="1" applyFill="1" applyBorder="1" applyAlignment="1" applyProtection="1">
      <alignment horizontal="center" vertical="center"/>
      <protection hidden="1"/>
    </xf>
    <xf numFmtId="0" fontId="30" fillId="16" borderId="0" xfId="0" applyFont="1" applyFill="1" applyBorder="1" applyAlignment="1" applyProtection="1">
      <alignment vertical="center"/>
      <protection hidden="1"/>
    </xf>
    <xf numFmtId="0" fontId="28" fillId="16" borderId="0" xfId="0" applyFont="1" applyFill="1" applyBorder="1" applyAlignment="1" applyProtection="1">
      <alignment vertical="center"/>
      <protection hidden="1"/>
    </xf>
    <xf numFmtId="0" fontId="0" fillId="16" borderId="0" xfId="0" applyFill="1" applyAlignment="1" applyProtection="1">
      <alignment vertical="center"/>
      <protection hidden="1"/>
    </xf>
    <xf numFmtId="0" fontId="7" fillId="16" borderId="0" xfId="11" applyFill="1" applyAlignment="1" applyProtection="1">
      <protection hidden="1"/>
    </xf>
    <xf numFmtId="164" fontId="27" fillId="16" borderId="0" xfId="11" applyNumberFormat="1" applyFont="1" applyFill="1" applyAlignment="1" applyProtection="1">
      <alignment horizontal="left" vertical="center"/>
      <protection hidden="1"/>
    </xf>
    <xf numFmtId="0" fontId="0" fillId="16" borderId="0" xfId="0" applyFill="1" applyAlignment="1" applyProtection="1">
      <alignment horizontal="center" vertical="center"/>
      <protection hidden="1"/>
    </xf>
    <xf numFmtId="2" fontId="0" fillId="16" borderId="0" xfId="0" applyNumberFormat="1" applyFill="1" applyAlignment="1" applyProtection="1">
      <alignment vertical="center"/>
      <protection hidden="1"/>
    </xf>
    <xf numFmtId="0" fontId="29" fillId="15" borderId="10" xfId="0" applyFont="1" applyFill="1" applyBorder="1" applyAlignment="1" applyProtection="1">
      <alignment vertical="center"/>
      <protection hidden="1"/>
    </xf>
    <xf numFmtId="0" fontId="0" fillId="16" borderId="0" xfId="0" applyFill="1" applyBorder="1" applyAlignment="1" applyProtection="1">
      <alignment vertical="center"/>
      <protection hidden="1"/>
    </xf>
    <xf numFmtId="168" fontId="30" fillId="16" borderId="0" xfId="0" applyNumberFormat="1" applyFont="1" applyFill="1" applyAlignment="1" applyProtection="1">
      <alignment vertical="center"/>
      <protection hidden="1"/>
    </xf>
    <xf numFmtId="3" fontId="30" fillId="16" borderId="0" xfId="0" applyNumberFormat="1" applyFont="1" applyFill="1" applyAlignment="1" applyProtection="1">
      <alignment vertical="center"/>
      <protection hidden="1"/>
    </xf>
    <xf numFmtId="0" fontId="30" fillId="16" borderId="35" xfId="0" applyFont="1" applyFill="1" applyBorder="1" applyAlignment="1" applyProtection="1">
      <alignment vertical="center"/>
      <protection hidden="1"/>
    </xf>
    <xf numFmtId="10" fontId="30" fillId="16" borderId="0" xfId="0" applyNumberFormat="1" applyFont="1" applyFill="1" applyAlignment="1" applyProtection="1">
      <alignment vertical="center"/>
      <protection hidden="1"/>
    </xf>
    <xf numFmtId="0" fontId="0" fillId="16" borderId="0" xfId="0" applyFont="1" applyFill="1" applyAlignment="1" applyProtection="1">
      <alignment vertical="center"/>
      <protection hidden="1"/>
    </xf>
    <xf numFmtId="10" fontId="0" fillId="16" borderId="0" xfId="0" applyNumberFormat="1" applyFill="1" applyAlignment="1" applyProtection="1">
      <alignment vertical="center"/>
      <protection hidden="1"/>
    </xf>
    <xf numFmtId="165" fontId="0" fillId="16" borderId="0" xfId="0" applyNumberFormat="1" applyFill="1" applyAlignment="1" applyProtection="1">
      <alignment vertical="center"/>
      <protection hidden="1"/>
    </xf>
    <xf numFmtId="9" fontId="29" fillId="13" borderId="10" xfId="0" applyNumberFormat="1" applyFont="1" applyFill="1" applyBorder="1" applyAlignment="1" applyProtection="1">
      <alignment horizontal="right" vertical="center"/>
      <protection hidden="1"/>
    </xf>
    <xf numFmtId="0" fontId="29" fillId="17" borderId="10" xfId="0" applyFont="1" applyFill="1" applyBorder="1" applyAlignment="1" applyProtection="1">
      <alignment horizontal="center" vertical="center" wrapText="1"/>
      <protection hidden="1"/>
    </xf>
    <xf numFmtId="0" fontId="30" fillId="17" borderId="12" xfId="0" applyFont="1" applyFill="1" applyBorder="1" applyAlignment="1" applyProtection="1">
      <alignment vertical="center"/>
      <protection hidden="1"/>
    </xf>
    <xf numFmtId="9" fontId="30" fillId="17" borderId="43" xfId="0" applyNumberFormat="1" applyFont="1" applyFill="1" applyBorder="1" applyAlignment="1" applyProtection="1">
      <alignment horizontal="right" vertical="center"/>
      <protection hidden="1"/>
    </xf>
    <xf numFmtId="168" fontId="30" fillId="17" borderId="39" xfId="0" applyNumberFormat="1" applyFont="1" applyFill="1" applyBorder="1" applyAlignment="1" applyProtection="1">
      <alignment horizontal="right" vertical="center"/>
      <protection locked="0"/>
    </xf>
    <xf numFmtId="168" fontId="30" fillId="17" borderId="19" xfId="0" applyNumberFormat="1" applyFont="1" applyFill="1" applyBorder="1" applyAlignment="1" applyProtection="1">
      <alignment horizontal="right" vertical="center"/>
      <protection hidden="1"/>
    </xf>
    <xf numFmtId="9" fontId="30" fillId="17" borderId="27" xfId="0" applyNumberFormat="1" applyFont="1" applyFill="1" applyBorder="1" applyAlignment="1" applyProtection="1">
      <alignment horizontal="right" vertical="center"/>
      <protection hidden="1"/>
    </xf>
    <xf numFmtId="0" fontId="30" fillId="17" borderId="21" xfId="0" applyFont="1" applyFill="1" applyBorder="1" applyAlignment="1" applyProtection="1">
      <alignment vertical="center"/>
      <protection hidden="1"/>
    </xf>
    <xf numFmtId="9" fontId="30" fillId="17" borderId="22" xfId="0" applyNumberFormat="1" applyFont="1" applyFill="1" applyBorder="1" applyAlignment="1" applyProtection="1">
      <alignment horizontal="right" vertical="center"/>
      <protection hidden="1"/>
    </xf>
    <xf numFmtId="168" fontId="30" fillId="17" borderId="30" xfId="0" applyNumberFormat="1" applyFont="1" applyFill="1" applyBorder="1" applyAlignment="1" applyProtection="1">
      <alignment horizontal="right" vertical="center"/>
      <protection locked="0"/>
    </xf>
    <xf numFmtId="168" fontId="30" fillId="17" borderId="22" xfId="0" applyNumberFormat="1" applyFont="1" applyFill="1" applyBorder="1" applyAlignment="1" applyProtection="1">
      <alignment horizontal="right" vertical="center"/>
      <protection hidden="1"/>
    </xf>
    <xf numFmtId="168" fontId="30" fillId="17" borderId="28" xfId="0" applyNumberFormat="1" applyFont="1" applyFill="1" applyBorder="1" applyAlignment="1" applyProtection="1">
      <alignment horizontal="right" vertical="center"/>
      <protection locked="0"/>
    </xf>
    <xf numFmtId="0" fontId="30" fillId="17" borderId="26" xfId="0" applyFont="1" applyFill="1" applyBorder="1" applyAlignment="1" applyProtection="1">
      <alignment vertical="center"/>
      <protection hidden="1"/>
    </xf>
    <xf numFmtId="9" fontId="30" fillId="17" borderId="15" xfId="0" applyNumberFormat="1" applyFont="1" applyFill="1" applyBorder="1" applyAlignment="1" applyProtection="1">
      <alignment horizontal="right" vertical="center"/>
      <protection hidden="1"/>
    </xf>
    <xf numFmtId="168" fontId="30" fillId="17" borderId="41" xfId="0" applyNumberFormat="1" applyFont="1" applyFill="1" applyBorder="1" applyAlignment="1" applyProtection="1">
      <alignment horizontal="right" vertical="center"/>
      <protection locked="0"/>
    </xf>
    <xf numFmtId="168" fontId="30" fillId="17" borderId="15" xfId="0" applyNumberFormat="1" applyFont="1" applyFill="1" applyBorder="1" applyAlignment="1" applyProtection="1">
      <alignment horizontal="right" vertical="center"/>
      <protection hidden="1"/>
    </xf>
    <xf numFmtId="9" fontId="29" fillId="17" borderId="12" xfId="0" applyNumberFormat="1" applyFont="1" applyFill="1" applyBorder="1" applyAlignment="1" applyProtection="1">
      <alignment horizontal="right" vertical="center"/>
      <protection hidden="1"/>
    </xf>
    <xf numFmtId="9" fontId="29" fillId="17" borderId="35" xfId="0" applyNumberFormat="1" applyFont="1" applyFill="1" applyBorder="1" applyAlignment="1" applyProtection="1">
      <alignment horizontal="right" vertical="center"/>
      <protection hidden="1"/>
    </xf>
    <xf numFmtId="0" fontId="30" fillId="17" borderId="10" xfId="0" applyFont="1" applyFill="1" applyBorder="1" applyAlignment="1" applyProtection="1">
      <alignment vertical="center"/>
      <protection hidden="1"/>
    </xf>
    <xf numFmtId="9" fontId="30" fillId="17" borderId="10" xfId="0" applyNumberFormat="1" applyFont="1" applyFill="1" applyBorder="1" applyAlignment="1" applyProtection="1">
      <alignment horizontal="right" vertical="center"/>
      <protection hidden="1"/>
    </xf>
    <xf numFmtId="168" fontId="30" fillId="17" borderId="29" xfId="0" applyNumberFormat="1" applyFont="1" applyFill="1" applyBorder="1" applyAlignment="1" applyProtection="1">
      <alignment horizontal="right" vertical="center"/>
      <protection locked="0"/>
    </xf>
    <xf numFmtId="168" fontId="30" fillId="17" borderId="10" xfId="0" applyNumberFormat="1" applyFont="1" applyFill="1" applyBorder="1" applyAlignment="1" applyProtection="1">
      <alignment horizontal="right" vertical="center"/>
      <protection hidden="1"/>
    </xf>
    <xf numFmtId="9" fontId="30" fillId="17" borderId="11" xfId="0" applyNumberFormat="1" applyFont="1" applyFill="1" applyBorder="1" applyAlignment="1" applyProtection="1">
      <alignment horizontal="right" vertical="center"/>
      <protection hidden="1"/>
    </xf>
    <xf numFmtId="0" fontId="30" fillId="17" borderId="13" xfId="0" applyFont="1" applyFill="1" applyBorder="1" applyAlignment="1" applyProtection="1">
      <alignment vertical="center"/>
      <protection hidden="1"/>
    </xf>
    <xf numFmtId="9" fontId="30" fillId="17" borderId="13" xfId="0" applyNumberFormat="1" applyFont="1" applyFill="1" applyBorder="1" applyAlignment="1" applyProtection="1">
      <alignment horizontal="right" vertical="center"/>
      <protection hidden="1"/>
    </xf>
    <xf numFmtId="168" fontId="30" fillId="17" borderId="13" xfId="0" applyNumberFormat="1" applyFont="1" applyFill="1" applyBorder="1" applyAlignment="1" applyProtection="1">
      <alignment horizontal="right" vertical="center"/>
      <protection hidden="1"/>
    </xf>
    <xf numFmtId="9" fontId="30" fillId="17" borderId="26" xfId="0" applyNumberFormat="1" applyFont="1" applyFill="1" applyBorder="1" applyAlignment="1" applyProtection="1">
      <alignment horizontal="right" vertical="center"/>
      <protection hidden="1"/>
    </xf>
    <xf numFmtId="0" fontId="30" fillId="17" borderId="22" xfId="0" applyFont="1" applyFill="1" applyBorder="1" applyAlignment="1" applyProtection="1">
      <alignment vertical="center"/>
      <protection hidden="1"/>
    </xf>
    <xf numFmtId="9" fontId="30" fillId="17" borderId="33" xfId="0" applyNumberFormat="1" applyFont="1" applyFill="1" applyBorder="1" applyAlignment="1" applyProtection="1">
      <alignment horizontal="right" vertical="center"/>
      <protection hidden="1"/>
    </xf>
    <xf numFmtId="0" fontId="29" fillId="17" borderId="11" xfId="0" applyFont="1" applyFill="1" applyBorder="1" applyAlignment="1" applyProtection="1">
      <alignment vertical="center"/>
      <protection hidden="1"/>
    </xf>
    <xf numFmtId="9" fontId="29" fillId="17" borderId="11" xfId="0" applyNumberFormat="1" applyFont="1" applyFill="1" applyBorder="1" applyAlignment="1" applyProtection="1">
      <alignment horizontal="right" vertical="center"/>
      <protection hidden="1"/>
    </xf>
    <xf numFmtId="0" fontId="29" fillId="15" borderId="36" xfId="0" applyFont="1" applyFill="1" applyBorder="1" applyAlignment="1" applyProtection="1">
      <alignment horizontal="center" vertical="center" wrapText="1"/>
      <protection hidden="1"/>
    </xf>
    <xf numFmtId="0" fontId="29" fillId="15" borderId="32" xfId="0" applyFont="1" applyFill="1" applyBorder="1" applyAlignment="1" applyProtection="1">
      <alignment horizontal="center" vertical="center"/>
      <protection hidden="1"/>
    </xf>
    <xf numFmtId="0" fontId="33" fillId="15" borderId="26" xfId="1" applyFont="1" applyFill="1" applyBorder="1" applyAlignment="1" applyProtection="1">
      <alignment vertical="center"/>
      <protection hidden="1"/>
    </xf>
    <xf numFmtId="9" fontId="30" fillId="15" borderId="13" xfId="0" applyNumberFormat="1" applyFont="1" applyFill="1" applyBorder="1" applyAlignment="1" applyProtection="1">
      <alignment horizontal="right" vertical="center"/>
      <protection hidden="1"/>
    </xf>
    <xf numFmtId="168" fontId="30" fillId="15" borderId="34" xfId="0" applyNumberFormat="1" applyFont="1" applyFill="1" applyBorder="1" applyAlignment="1" applyProtection="1">
      <alignment horizontal="right" vertical="center"/>
      <protection locked="0"/>
    </xf>
    <xf numFmtId="168" fontId="30" fillId="15" borderId="43" xfId="0" applyNumberFormat="1" applyFont="1" applyFill="1" applyBorder="1" applyAlignment="1" applyProtection="1">
      <alignment horizontal="right" vertical="center"/>
      <protection locked="0"/>
    </xf>
    <xf numFmtId="9" fontId="30" fillId="15" borderId="19" xfId="0" applyNumberFormat="1" applyFont="1" applyFill="1" applyBorder="1" applyAlignment="1" applyProtection="1">
      <alignment horizontal="right" vertical="center"/>
      <protection hidden="1"/>
    </xf>
    <xf numFmtId="0" fontId="33" fillId="15" borderId="21" xfId="1" applyFont="1" applyFill="1" applyBorder="1" applyAlignment="1" applyProtection="1">
      <alignment vertical="center"/>
      <protection hidden="1"/>
    </xf>
    <xf numFmtId="168" fontId="30" fillId="15" borderId="21" xfId="0" applyNumberFormat="1" applyFont="1" applyFill="1" applyBorder="1" applyAlignment="1" applyProtection="1">
      <alignment horizontal="right" vertical="center"/>
      <protection locked="0"/>
    </xf>
    <xf numFmtId="168" fontId="30" fillId="15" borderId="22" xfId="0" applyNumberFormat="1" applyFont="1" applyFill="1" applyBorder="1" applyAlignment="1" applyProtection="1">
      <alignment horizontal="right" vertical="center"/>
      <protection hidden="1"/>
    </xf>
    <xf numFmtId="168" fontId="30" fillId="15" borderId="23" xfId="0" applyNumberFormat="1" applyFont="1" applyFill="1" applyBorder="1" applyAlignment="1" applyProtection="1">
      <alignment horizontal="right" vertical="center"/>
      <protection hidden="1"/>
    </xf>
    <xf numFmtId="168" fontId="30" fillId="15" borderId="22" xfId="0" applyNumberFormat="1" applyFont="1" applyFill="1" applyBorder="1" applyAlignment="1" applyProtection="1">
      <alignment horizontal="right" vertical="center"/>
      <protection locked="0"/>
    </xf>
    <xf numFmtId="0" fontId="33" fillId="15" borderId="22" xfId="1" applyFont="1" applyFill="1" applyBorder="1" applyAlignment="1" applyProtection="1">
      <alignment vertical="center"/>
      <protection hidden="1"/>
    </xf>
    <xf numFmtId="9" fontId="30" fillId="15" borderId="33" xfId="0" applyNumberFormat="1" applyFont="1" applyFill="1" applyBorder="1" applyAlignment="1" applyProtection="1">
      <alignment horizontal="right" vertical="center"/>
      <protection hidden="1"/>
    </xf>
    <xf numFmtId="168" fontId="30" fillId="15" borderId="0" xfId="0" applyNumberFormat="1" applyFont="1" applyFill="1" applyBorder="1" applyAlignment="1" applyProtection="1">
      <alignment horizontal="right" vertical="center"/>
      <protection hidden="1"/>
    </xf>
    <xf numFmtId="168" fontId="30" fillId="15" borderId="15" xfId="0" applyNumberFormat="1" applyFont="1" applyFill="1" applyBorder="1" applyAlignment="1" applyProtection="1">
      <alignment horizontal="right" vertical="center"/>
      <protection locked="0"/>
    </xf>
    <xf numFmtId="168" fontId="29" fillId="15" borderId="11" xfId="0" applyNumberFormat="1" applyFont="1" applyFill="1" applyBorder="1" applyAlignment="1" applyProtection="1">
      <alignment horizontal="right" vertical="center"/>
      <protection hidden="1"/>
    </xf>
    <xf numFmtId="168" fontId="29" fillId="15" borderId="34" xfId="0" applyNumberFormat="1" applyFont="1" applyFill="1" applyBorder="1" applyAlignment="1" applyProtection="1">
      <alignment horizontal="right" vertical="center"/>
      <protection hidden="1"/>
    </xf>
    <xf numFmtId="168" fontId="29" fillId="15" borderId="10" xfId="0" applyNumberFormat="1" applyFont="1" applyFill="1" applyBorder="1" applyAlignment="1" applyProtection="1">
      <alignment horizontal="right" vertical="center"/>
      <protection hidden="1"/>
    </xf>
    <xf numFmtId="0" fontId="29" fillId="15" borderId="11" xfId="0" applyFont="1" applyFill="1" applyBorder="1" applyAlignment="1" applyProtection="1">
      <alignment vertical="center"/>
      <protection hidden="1"/>
    </xf>
    <xf numFmtId="9" fontId="29" fillId="13" borderId="10" xfId="0" applyNumberFormat="1" applyFont="1" applyFill="1" applyBorder="1" applyAlignment="1" applyProtection="1">
      <alignment horizontal="center" vertical="center"/>
      <protection hidden="1"/>
    </xf>
    <xf numFmtId="0" fontId="29" fillId="14" borderId="36" xfId="0" applyFont="1" applyFill="1" applyBorder="1" applyAlignment="1" applyProtection="1">
      <alignment horizontal="center" vertical="center"/>
      <protection hidden="1"/>
    </xf>
    <xf numFmtId="168" fontId="29" fillId="17" borderId="11" xfId="0" applyNumberFormat="1" applyFont="1" applyFill="1" applyBorder="1" applyAlignment="1" applyProtection="1">
      <alignment horizontal="right" vertical="center"/>
      <protection hidden="1"/>
    </xf>
    <xf numFmtId="0" fontId="34" fillId="16" borderId="0" xfId="11" applyFont="1" applyFill="1" applyAlignment="1" applyProtection="1">
      <alignment horizontal="right" vertical="center"/>
      <protection hidden="1"/>
    </xf>
    <xf numFmtId="167" fontId="34" fillId="16" borderId="0" xfId="11" applyNumberFormat="1" applyFont="1" applyFill="1" applyAlignment="1" applyProtection="1">
      <alignment horizontal="right" vertical="center"/>
      <protection hidden="1"/>
    </xf>
    <xf numFmtId="0" fontId="29" fillId="16" borderId="0" xfId="0" applyFont="1" applyFill="1" applyBorder="1" applyAlignment="1" applyProtection="1">
      <alignment horizontal="right" vertical="center"/>
      <protection hidden="1"/>
    </xf>
    <xf numFmtId="0" fontId="30" fillId="16" borderId="0" xfId="0" applyFont="1" applyFill="1" applyAlignment="1" applyProtection="1">
      <alignment horizontal="right" vertical="center"/>
      <protection hidden="1"/>
    </xf>
    <xf numFmtId="164" fontId="30" fillId="16" borderId="0" xfId="0" applyNumberFormat="1" applyFont="1" applyFill="1" applyAlignment="1" applyProtection="1">
      <alignment horizontal="right" vertical="center"/>
      <protection hidden="1"/>
    </xf>
    <xf numFmtId="0" fontId="29" fillId="16" borderId="0" xfId="0" applyFont="1" applyFill="1" applyAlignment="1" applyProtection="1">
      <alignment horizontal="right" vertical="center"/>
      <protection hidden="1"/>
    </xf>
    <xf numFmtId="10" fontId="29" fillId="16" borderId="0" xfId="0" applyNumberFormat="1" applyFont="1" applyFill="1" applyAlignment="1" applyProtection="1">
      <alignment horizontal="center" vertical="center"/>
      <protection hidden="1"/>
    </xf>
    <xf numFmtId="167" fontId="30" fillId="16" borderId="0" xfId="0" applyNumberFormat="1" applyFont="1" applyFill="1" applyAlignment="1" applyProtection="1">
      <alignment horizontal="right" vertical="center"/>
      <protection hidden="1"/>
    </xf>
    <xf numFmtId="4" fontId="29" fillId="16" borderId="0" xfId="0" applyNumberFormat="1" applyFont="1" applyFill="1" applyAlignment="1" applyProtection="1">
      <alignment horizontal="right" vertical="center"/>
      <protection hidden="1"/>
    </xf>
    <xf numFmtId="10" fontId="29" fillId="16" borderId="0" xfId="0" applyNumberFormat="1" applyFont="1" applyFill="1" applyAlignment="1" applyProtection="1">
      <alignment horizontal="right" vertical="center"/>
      <protection hidden="1"/>
    </xf>
    <xf numFmtId="0" fontId="29" fillId="16" borderId="45" xfId="0" applyFont="1" applyFill="1" applyBorder="1" applyAlignment="1" applyProtection="1">
      <alignment horizontal="center" vertical="center"/>
      <protection hidden="1"/>
    </xf>
    <xf numFmtId="0" fontId="29" fillId="16" borderId="11" xfId="0" applyFont="1" applyFill="1" applyBorder="1" applyAlignment="1" applyProtection="1">
      <alignment horizontal="left" vertical="center"/>
      <protection hidden="1"/>
    </xf>
    <xf numFmtId="164" fontId="29" fillId="16" borderId="0" xfId="0" applyNumberFormat="1" applyFont="1" applyFill="1" applyAlignment="1" applyProtection="1">
      <alignment horizontal="right" vertical="center"/>
      <protection hidden="1"/>
    </xf>
    <xf numFmtId="0" fontId="30" fillId="16" borderId="0" xfId="0" applyFont="1" applyFill="1" applyBorder="1" applyAlignment="1" applyProtection="1">
      <alignment horizontal="right" vertical="center"/>
      <protection hidden="1"/>
    </xf>
    <xf numFmtId="164" fontId="30" fillId="16" borderId="0" xfId="0" applyNumberFormat="1" applyFont="1" applyFill="1" applyBorder="1" applyAlignment="1" applyProtection="1">
      <alignment horizontal="right" vertical="center"/>
      <protection hidden="1"/>
    </xf>
    <xf numFmtId="0" fontId="0" fillId="16" borderId="0" xfId="0" applyFill="1" applyAlignment="1" applyProtection="1">
      <alignment horizontal="right" vertical="center"/>
      <protection hidden="1"/>
    </xf>
    <xf numFmtId="167" fontId="0" fillId="16" borderId="0" xfId="0" applyNumberFormat="1" applyFill="1" applyAlignment="1" applyProtection="1">
      <alignment horizontal="right" vertical="center"/>
      <protection hidden="1"/>
    </xf>
    <xf numFmtId="164" fontId="0" fillId="16" borderId="0" xfId="0" applyNumberFormat="1" applyFill="1" applyAlignment="1" applyProtection="1">
      <alignment horizontal="right" vertical="center"/>
      <protection hidden="1"/>
    </xf>
    <xf numFmtId="0" fontId="22" fillId="16" borderId="0" xfId="0" applyFont="1" applyFill="1" applyBorder="1" applyAlignment="1" applyProtection="1">
      <alignment horizontal="right" vertical="center"/>
      <protection hidden="1"/>
    </xf>
    <xf numFmtId="164" fontId="22" fillId="16" borderId="0" xfId="0" applyNumberFormat="1" applyFont="1" applyFill="1" applyBorder="1" applyAlignment="1" applyProtection="1">
      <alignment horizontal="right" vertical="center"/>
      <protection hidden="1"/>
    </xf>
    <xf numFmtId="0" fontId="24" fillId="16" borderId="0" xfId="0" applyFont="1" applyFill="1" applyAlignment="1" applyProtection="1">
      <alignment horizontal="right" vertical="center"/>
      <protection hidden="1"/>
    </xf>
    <xf numFmtId="0" fontId="21" fillId="16" borderId="0" xfId="0" applyFont="1" applyFill="1" applyBorder="1" applyAlignment="1" applyProtection="1">
      <alignment horizontal="right" vertical="center"/>
      <protection hidden="1"/>
    </xf>
    <xf numFmtId="2" fontId="21" fillId="16" borderId="0" xfId="0" applyNumberFormat="1" applyFont="1" applyFill="1" applyBorder="1" applyAlignment="1" applyProtection="1">
      <alignment horizontal="right" vertical="center"/>
      <protection hidden="1"/>
    </xf>
    <xf numFmtId="166" fontId="0" fillId="16" borderId="0" xfId="0" applyNumberFormat="1" applyFill="1" applyAlignment="1" applyProtection="1">
      <alignment horizontal="right" vertical="center"/>
      <protection hidden="1"/>
    </xf>
    <xf numFmtId="0" fontId="1" fillId="16" borderId="0" xfId="0" applyFont="1" applyFill="1" applyAlignment="1" applyProtection="1">
      <alignment horizontal="right" vertical="center"/>
      <protection hidden="1"/>
    </xf>
    <xf numFmtId="0" fontId="26" fillId="16" borderId="0" xfId="0" applyFont="1" applyFill="1" applyAlignment="1" applyProtection="1">
      <alignment horizontal="right" vertical="center"/>
      <protection hidden="1"/>
    </xf>
    <xf numFmtId="167" fontId="26" fillId="16" borderId="0" xfId="0" applyNumberFormat="1" applyFont="1" applyFill="1" applyAlignment="1" applyProtection="1">
      <alignment horizontal="right" vertical="center"/>
      <protection hidden="1"/>
    </xf>
    <xf numFmtId="0" fontId="7" fillId="16" borderId="0" xfId="11" applyFont="1" applyFill="1" applyBorder="1" applyAlignment="1" applyProtection="1">
      <alignment horizontal="right" vertical="center"/>
      <protection hidden="1"/>
    </xf>
    <xf numFmtId="0" fontId="7" fillId="16" borderId="0" xfId="11" applyFill="1" applyBorder="1" applyAlignment="1" applyProtection="1">
      <alignment horizontal="right" vertical="center"/>
      <protection hidden="1"/>
    </xf>
    <xf numFmtId="165" fontId="21" fillId="16" borderId="0" xfId="0" applyNumberFormat="1" applyFont="1" applyFill="1" applyBorder="1" applyAlignment="1" applyProtection="1">
      <alignment horizontal="right" vertical="center"/>
      <protection hidden="1"/>
    </xf>
    <xf numFmtId="164" fontId="0" fillId="16" borderId="0" xfId="0" applyNumberFormat="1" applyFill="1" applyBorder="1" applyAlignment="1" applyProtection="1">
      <alignment horizontal="right" vertical="center"/>
      <protection hidden="1"/>
    </xf>
    <xf numFmtId="0" fontId="0" fillId="16" borderId="0" xfId="0" applyFill="1" applyBorder="1" applyAlignment="1" applyProtection="1">
      <alignment horizontal="right" vertical="center"/>
      <protection hidden="1"/>
    </xf>
    <xf numFmtId="167" fontId="22" fillId="16" borderId="0" xfId="0" applyNumberFormat="1" applyFont="1" applyFill="1" applyBorder="1" applyAlignment="1" applyProtection="1">
      <alignment horizontal="right" vertical="center"/>
      <protection hidden="1"/>
    </xf>
    <xf numFmtId="167" fontId="24" fillId="16" borderId="0" xfId="0" applyNumberFormat="1" applyFont="1" applyFill="1" applyAlignment="1" applyProtection="1">
      <alignment horizontal="right" vertical="center"/>
      <protection hidden="1"/>
    </xf>
    <xf numFmtId="164" fontId="24" fillId="16" borderId="0" xfId="0" applyNumberFormat="1" applyFont="1" applyFill="1" applyAlignment="1" applyProtection="1">
      <alignment horizontal="right" vertical="center"/>
      <protection hidden="1"/>
    </xf>
    <xf numFmtId="164" fontId="27" fillId="16" borderId="0" xfId="11" applyNumberFormat="1" applyFont="1" applyFill="1" applyAlignment="1" applyProtection="1">
      <alignment horizontal="right" vertical="center"/>
      <protection hidden="1"/>
    </xf>
    <xf numFmtId="167" fontId="27" fillId="16" borderId="0" xfId="11" applyNumberFormat="1" applyFont="1" applyFill="1" applyAlignment="1" applyProtection="1">
      <alignment horizontal="right" vertical="center"/>
      <protection hidden="1"/>
    </xf>
    <xf numFmtId="0" fontId="30" fillId="17" borderId="12" xfId="0" applyFont="1" applyFill="1" applyBorder="1" applyAlignment="1" applyProtection="1">
      <alignment horizontal="left" vertical="center"/>
      <protection hidden="1"/>
    </xf>
    <xf numFmtId="9" fontId="30" fillId="17" borderId="19" xfId="0" applyNumberFormat="1" applyFont="1" applyFill="1" applyBorder="1" applyAlignment="1" applyProtection="1">
      <alignment horizontal="right" vertical="center"/>
      <protection hidden="1"/>
    </xf>
    <xf numFmtId="168" fontId="30" fillId="17" borderId="20" xfId="0" applyNumberFormat="1" applyFont="1" applyFill="1" applyBorder="1" applyAlignment="1" applyProtection="1">
      <alignment horizontal="right" vertical="center"/>
      <protection hidden="1"/>
    </xf>
    <xf numFmtId="9" fontId="30" fillId="17" borderId="20" xfId="0" applyNumberFormat="1" applyFont="1" applyFill="1" applyBorder="1" applyAlignment="1" applyProtection="1">
      <alignment horizontal="right" vertical="center"/>
      <protection hidden="1"/>
    </xf>
    <xf numFmtId="168" fontId="30" fillId="17" borderId="12" xfId="0" applyNumberFormat="1" applyFont="1" applyFill="1" applyBorder="1" applyAlignment="1" applyProtection="1">
      <alignment horizontal="right" vertical="center"/>
      <protection locked="0"/>
    </xf>
    <xf numFmtId="168" fontId="30" fillId="17" borderId="56" xfId="0" applyNumberFormat="1" applyFont="1" applyFill="1" applyBorder="1" applyAlignment="1" applyProtection="1">
      <alignment horizontal="right" vertical="center"/>
      <protection locked="0"/>
    </xf>
    <xf numFmtId="168" fontId="30" fillId="17" borderId="20" xfId="0" applyNumberFormat="1" applyFont="1" applyFill="1" applyBorder="1" applyAlignment="1" applyProtection="1">
      <alignment horizontal="right" vertical="center"/>
      <protection locked="0"/>
    </xf>
    <xf numFmtId="168" fontId="30" fillId="17" borderId="23" xfId="0" applyNumberFormat="1" applyFont="1" applyFill="1" applyBorder="1" applyAlignment="1" applyProtection="1">
      <alignment horizontal="right" vertical="center"/>
      <protection hidden="1"/>
    </xf>
    <xf numFmtId="9" fontId="30" fillId="17" borderId="23" xfId="0" applyNumberFormat="1" applyFont="1" applyFill="1" applyBorder="1" applyAlignment="1" applyProtection="1">
      <alignment horizontal="right" vertical="center"/>
      <protection hidden="1"/>
    </xf>
    <xf numFmtId="168" fontId="30" fillId="17" borderId="21" xfId="0" applyNumberFormat="1" applyFont="1" applyFill="1" applyBorder="1" applyAlignment="1" applyProtection="1">
      <alignment horizontal="right" vertical="center"/>
      <protection locked="0"/>
    </xf>
    <xf numFmtId="168" fontId="30" fillId="17" borderId="47" xfId="0" applyNumberFormat="1" applyFont="1" applyFill="1" applyBorder="1" applyAlignment="1" applyProtection="1">
      <alignment horizontal="right" vertical="center"/>
      <protection locked="0"/>
    </xf>
    <xf numFmtId="168" fontId="30" fillId="17" borderId="23" xfId="0" applyNumberFormat="1" applyFont="1" applyFill="1" applyBorder="1" applyAlignment="1" applyProtection="1">
      <alignment horizontal="right" vertical="center"/>
      <protection locked="0"/>
    </xf>
    <xf numFmtId="0" fontId="30" fillId="17" borderId="31" xfId="0" applyFont="1" applyFill="1" applyBorder="1" applyAlignment="1" applyProtection="1">
      <alignment horizontal="left" vertical="center"/>
      <protection hidden="1"/>
    </xf>
    <xf numFmtId="9" fontId="30" fillId="17" borderId="24" xfId="0" applyNumberFormat="1" applyFont="1" applyFill="1" applyBorder="1" applyAlignment="1" applyProtection="1">
      <alignment horizontal="right" vertical="center"/>
      <protection hidden="1"/>
    </xf>
    <xf numFmtId="168" fontId="30" fillId="17" borderId="25" xfId="0" applyNumberFormat="1" applyFont="1" applyFill="1" applyBorder="1" applyAlignment="1" applyProtection="1">
      <alignment horizontal="right" vertical="center"/>
      <protection hidden="1"/>
    </xf>
    <xf numFmtId="168" fontId="30" fillId="17" borderId="24" xfId="0" applyNumberFormat="1" applyFont="1" applyFill="1" applyBorder="1" applyAlignment="1" applyProtection="1">
      <alignment horizontal="right" vertical="center"/>
      <protection hidden="1"/>
    </xf>
    <xf numFmtId="9" fontId="30" fillId="17" borderId="25" xfId="0" applyNumberFormat="1" applyFont="1" applyFill="1" applyBorder="1" applyAlignment="1" applyProtection="1">
      <alignment horizontal="right" vertical="center"/>
      <protection hidden="1"/>
    </xf>
    <xf numFmtId="168" fontId="30" fillId="17" borderId="40" xfId="0" applyNumberFormat="1" applyFont="1" applyFill="1" applyBorder="1" applyAlignment="1" applyProtection="1">
      <alignment horizontal="right" vertical="center"/>
      <protection locked="0"/>
    </xf>
    <xf numFmtId="168" fontId="30" fillId="17" borderId="54" xfId="0" applyNumberFormat="1" applyFont="1" applyFill="1" applyBorder="1" applyAlignment="1" applyProtection="1">
      <alignment horizontal="right" vertical="center"/>
      <protection locked="0"/>
    </xf>
    <xf numFmtId="168" fontId="30" fillId="17" borderId="48" xfId="0" applyNumberFormat="1" applyFont="1" applyFill="1" applyBorder="1" applyAlignment="1" applyProtection="1">
      <alignment horizontal="right" vertical="center"/>
      <protection locked="0"/>
    </xf>
    <xf numFmtId="168" fontId="30" fillId="17" borderId="25" xfId="0" applyNumberFormat="1" applyFont="1" applyFill="1" applyBorder="1" applyAlignment="1" applyProtection="1">
      <alignment horizontal="right" vertical="center"/>
      <protection locked="0"/>
    </xf>
    <xf numFmtId="9" fontId="29" fillId="17" borderId="16" xfId="0" applyNumberFormat="1" applyFont="1" applyFill="1" applyBorder="1" applyAlignment="1" applyProtection="1">
      <alignment horizontal="right" vertical="center"/>
      <protection hidden="1"/>
    </xf>
    <xf numFmtId="168" fontId="29" fillId="17" borderId="45" xfId="0" applyNumberFormat="1" applyFont="1" applyFill="1" applyBorder="1" applyAlignment="1" applyProtection="1">
      <alignment horizontal="right" vertical="center"/>
      <protection hidden="1"/>
    </xf>
    <xf numFmtId="168" fontId="29" fillId="17" borderId="17" xfId="0" applyNumberFormat="1" applyFont="1" applyFill="1" applyBorder="1" applyAlignment="1" applyProtection="1">
      <alignment horizontal="right" vertical="center"/>
      <protection hidden="1"/>
    </xf>
    <xf numFmtId="0" fontId="30" fillId="17" borderId="19" xfId="0" applyFont="1" applyFill="1" applyBorder="1" applyAlignment="1" applyProtection="1">
      <alignment horizontal="left" vertical="center"/>
      <protection hidden="1"/>
    </xf>
    <xf numFmtId="168" fontId="30" fillId="17" borderId="27" xfId="0" applyNumberFormat="1" applyFont="1" applyFill="1" applyBorder="1" applyAlignment="1" applyProtection="1">
      <alignment horizontal="right" vertical="center"/>
      <protection hidden="1"/>
    </xf>
    <xf numFmtId="0" fontId="30" fillId="17" borderId="13" xfId="0" applyFont="1" applyFill="1" applyBorder="1" applyAlignment="1" applyProtection="1">
      <alignment horizontal="left" vertical="center"/>
      <protection hidden="1"/>
    </xf>
    <xf numFmtId="0" fontId="30" fillId="17" borderId="22" xfId="0" applyFont="1" applyFill="1" applyBorder="1" applyAlignment="1" applyProtection="1">
      <alignment horizontal="left" vertical="center"/>
      <protection hidden="1"/>
    </xf>
    <xf numFmtId="168" fontId="30" fillId="17" borderId="26" xfId="0" applyNumberFormat="1" applyFont="1" applyFill="1" applyBorder="1" applyAlignment="1" applyProtection="1">
      <alignment horizontal="right" vertical="center"/>
      <protection locked="0"/>
    </xf>
    <xf numFmtId="168" fontId="30" fillId="17" borderId="49" xfId="0" applyNumberFormat="1" applyFont="1" applyFill="1" applyBorder="1" applyAlignment="1" applyProtection="1">
      <alignment horizontal="right" vertical="center"/>
      <protection locked="0"/>
    </xf>
    <xf numFmtId="168" fontId="30" fillId="17" borderId="27" xfId="0" applyNumberFormat="1" applyFont="1" applyFill="1" applyBorder="1" applyAlignment="1" applyProtection="1">
      <alignment horizontal="right" vertical="center"/>
      <protection locked="0"/>
    </xf>
    <xf numFmtId="0" fontId="30" fillId="17" borderId="26" xfId="0" applyFont="1" applyFill="1" applyBorder="1" applyAlignment="1" applyProtection="1">
      <alignment horizontal="left" vertical="center"/>
      <protection hidden="1"/>
    </xf>
    <xf numFmtId="0" fontId="30" fillId="15" borderId="12" xfId="0" applyFont="1" applyFill="1" applyBorder="1" applyAlignment="1" applyProtection="1">
      <alignment horizontal="left" vertical="center"/>
      <protection hidden="1"/>
    </xf>
    <xf numFmtId="168" fontId="30" fillId="15" borderId="20" xfId="0" applyNumberFormat="1" applyFont="1" applyFill="1" applyBorder="1" applyAlignment="1" applyProtection="1">
      <alignment horizontal="right" vertical="center"/>
      <protection hidden="1"/>
    </xf>
    <xf numFmtId="168" fontId="30" fillId="15" borderId="19" xfId="0" applyNumberFormat="1" applyFont="1" applyFill="1" applyBorder="1" applyAlignment="1" applyProtection="1">
      <alignment horizontal="right" vertical="center"/>
      <protection hidden="1"/>
    </xf>
    <xf numFmtId="9" fontId="30" fillId="15" borderId="20" xfId="0" applyNumberFormat="1" applyFont="1" applyFill="1" applyBorder="1" applyAlignment="1" applyProtection="1">
      <alignment horizontal="right" vertical="center"/>
      <protection hidden="1"/>
    </xf>
    <xf numFmtId="168" fontId="30" fillId="15" borderId="12" xfId="0" applyNumberFormat="1" applyFont="1" applyFill="1" applyBorder="1" applyAlignment="1" applyProtection="1">
      <alignment horizontal="right" vertical="center"/>
      <protection locked="0"/>
    </xf>
    <xf numFmtId="168" fontId="30" fillId="15" borderId="56" xfId="0" applyNumberFormat="1" applyFont="1" applyFill="1" applyBorder="1" applyAlignment="1" applyProtection="1">
      <alignment horizontal="right" vertical="center"/>
      <protection locked="0"/>
    </xf>
    <xf numFmtId="0" fontId="30" fillId="15" borderId="31" xfId="0" applyFont="1" applyFill="1" applyBorder="1" applyAlignment="1" applyProtection="1">
      <alignment horizontal="left" vertical="center"/>
      <protection hidden="1"/>
    </xf>
    <xf numFmtId="9" fontId="30" fillId="15" borderId="24" xfId="0" applyNumberFormat="1" applyFont="1" applyFill="1" applyBorder="1" applyAlignment="1" applyProtection="1">
      <alignment horizontal="right" vertical="center"/>
      <protection hidden="1"/>
    </xf>
    <xf numFmtId="168" fontId="30" fillId="15" borderId="25" xfId="0" applyNumberFormat="1" applyFont="1" applyFill="1" applyBorder="1" applyAlignment="1" applyProtection="1">
      <alignment horizontal="right" vertical="center"/>
      <protection hidden="1"/>
    </xf>
    <xf numFmtId="168" fontId="30" fillId="15" borderId="24" xfId="0" applyNumberFormat="1" applyFont="1" applyFill="1" applyBorder="1" applyAlignment="1" applyProtection="1">
      <alignment horizontal="right" vertical="center"/>
      <protection hidden="1"/>
    </xf>
    <xf numFmtId="9" fontId="30" fillId="15" borderId="25" xfId="0" applyNumberFormat="1" applyFont="1" applyFill="1" applyBorder="1" applyAlignment="1" applyProtection="1">
      <alignment horizontal="right" vertical="center"/>
      <protection hidden="1"/>
    </xf>
    <xf numFmtId="168" fontId="30" fillId="15" borderId="31" xfId="0" applyNumberFormat="1" applyFont="1" applyFill="1" applyBorder="1" applyAlignment="1" applyProtection="1">
      <alignment horizontal="right" vertical="center"/>
      <protection locked="0"/>
    </xf>
    <xf numFmtId="168" fontId="30" fillId="15" borderId="48" xfId="0" applyNumberFormat="1" applyFont="1" applyFill="1" applyBorder="1" applyAlignment="1" applyProtection="1">
      <alignment horizontal="right" vertical="center"/>
      <protection locked="0"/>
    </xf>
    <xf numFmtId="168" fontId="29" fillId="15" borderId="16" xfId="0" applyNumberFormat="1" applyFont="1" applyFill="1" applyBorder="1" applyAlignment="1" applyProtection="1">
      <alignment horizontal="right" vertical="center"/>
      <protection hidden="1"/>
    </xf>
    <xf numFmtId="9" fontId="29" fillId="15" borderId="16" xfId="0" applyNumberFormat="1" applyFont="1" applyFill="1" applyBorder="1" applyAlignment="1" applyProtection="1">
      <alignment horizontal="right" vertical="center"/>
      <protection hidden="1"/>
    </xf>
    <xf numFmtId="168" fontId="29" fillId="15" borderId="45" xfId="0" applyNumberFormat="1" applyFont="1" applyFill="1" applyBorder="1" applyAlignment="1" applyProtection="1">
      <alignment horizontal="right" vertical="center"/>
      <protection hidden="1"/>
    </xf>
    <xf numFmtId="0" fontId="30" fillId="15" borderId="26" xfId="0" applyFont="1" applyFill="1" applyBorder="1" applyAlignment="1" applyProtection="1">
      <alignment horizontal="left" vertical="center"/>
      <protection hidden="1"/>
    </xf>
    <xf numFmtId="168" fontId="30" fillId="15" borderId="27" xfId="0" applyNumberFormat="1" applyFont="1" applyFill="1" applyBorder="1" applyAlignment="1" applyProtection="1">
      <alignment horizontal="right" vertical="center"/>
      <protection hidden="1"/>
    </xf>
    <xf numFmtId="168" fontId="30" fillId="15" borderId="13" xfId="0" applyNumberFormat="1" applyFont="1" applyFill="1" applyBorder="1" applyAlignment="1" applyProtection="1">
      <alignment horizontal="right" vertical="center"/>
      <protection hidden="1"/>
    </xf>
    <xf numFmtId="9" fontId="30" fillId="15" borderId="27" xfId="0" applyNumberFormat="1" applyFont="1" applyFill="1" applyBorder="1" applyAlignment="1" applyProtection="1">
      <alignment horizontal="right" vertical="center"/>
      <protection hidden="1"/>
    </xf>
    <xf numFmtId="168" fontId="30" fillId="15" borderId="26" xfId="0" applyNumberFormat="1" applyFont="1" applyFill="1" applyBorder="1" applyAlignment="1" applyProtection="1">
      <alignment horizontal="right" vertical="center"/>
      <protection locked="0"/>
    </xf>
    <xf numFmtId="168" fontId="30" fillId="15" borderId="49" xfId="0" applyNumberFormat="1" applyFont="1" applyFill="1" applyBorder="1" applyAlignment="1" applyProtection="1">
      <alignment horizontal="right" vertical="center"/>
      <protection locked="0"/>
    </xf>
    <xf numFmtId="0" fontId="30" fillId="15" borderId="21" xfId="0" applyFont="1" applyFill="1" applyBorder="1" applyAlignment="1" applyProtection="1">
      <alignment horizontal="left" vertical="center"/>
      <protection hidden="1"/>
    </xf>
    <xf numFmtId="9" fontId="30" fillId="15" borderId="22" xfId="0" applyNumberFormat="1" applyFont="1" applyFill="1" applyBorder="1" applyAlignment="1" applyProtection="1">
      <alignment horizontal="right" vertical="center"/>
      <protection hidden="1"/>
    </xf>
    <xf numFmtId="9" fontId="30" fillId="15" borderId="23" xfId="0" applyNumberFormat="1" applyFont="1" applyFill="1" applyBorder="1" applyAlignment="1" applyProtection="1">
      <alignment horizontal="right" vertical="center"/>
      <protection hidden="1"/>
    </xf>
    <xf numFmtId="168" fontId="30" fillId="15" borderId="47" xfId="0" applyNumberFormat="1" applyFont="1" applyFill="1" applyBorder="1" applyAlignment="1" applyProtection="1">
      <alignment horizontal="right" vertical="center"/>
      <protection locked="0"/>
    </xf>
    <xf numFmtId="164" fontId="30" fillId="16" borderId="0" xfId="0" applyNumberFormat="1" applyFont="1" applyFill="1" applyAlignment="1" applyProtection="1">
      <alignment vertical="center"/>
      <protection hidden="1"/>
    </xf>
    <xf numFmtId="10" fontId="29" fillId="16" borderId="0" xfId="0" applyNumberFormat="1" applyFont="1" applyFill="1" applyAlignment="1" applyProtection="1">
      <alignment vertical="center"/>
      <protection hidden="1"/>
    </xf>
    <xf numFmtId="0" fontId="32" fillId="16" borderId="0" xfId="0" applyFont="1" applyFill="1" applyAlignment="1" applyProtection="1">
      <alignment vertical="center"/>
      <protection hidden="1"/>
    </xf>
    <xf numFmtId="168" fontId="29" fillId="17" borderId="29" xfId="0" applyNumberFormat="1" applyFont="1" applyFill="1" applyBorder="1" applyAlignment="1" applyProtection="1">
      <alignment horizontal="right" vertical="center"/>
      <protection hidden="1"/>
    </xf>
    <xf numFmtId="0" fontId="33" fillId="15" borderId="13" xfId="1" applyFont="1" applyFill="1" applyBorder="1" applyAlignment="1" applyProtection="1">
      <alignment vertical="center"/>
      <protection hidden="1"/>
    </xf>
    <xf numFmtId="168" fontId="29" fillId="15" borderId="13" xfId="0" applyNumberFormat="1" applyFont="1" applyFill="1" applyBorder="1" applyAlignment="1" applyProtection="1">
      <alignment horizontal="right" vertical="center"/>
      <protection hidden="1"/>
    </xf>
    <xf numFmtId="168" fontId="29" fillId="15" borderId="27" xfId="0" applyNumberFormat="1" applyFont="1" applyFill="1" applyBorder="1" applyAlignment="1" applyProtection="1">
      <alignment horizontal="right" vertical="center"/>
      <protection hidden="1"/>
    </xf>
    <xf numFmtId="9" fontId="29" fillId="15" borderId="27" xfId="0" applyNumberFormat="1" applyFont="1" applyFill="1" applyBorder="1" applyAlignment="1" applyProtection="1">
      <alignment horizontal="right" vertical="center"/>
      <protection hidden="1"/>
    </xf>
    <xf numFmtId="168" fontId="30" fillId="15" borderId="26" xfId="0" applyNumberFormat="1" applyFont="1" applyFill="1" applyBorder="1" applyAlignment="1" applyProtection="1">
      <alignment horizontal="right" vertical="center" readingOrder="1"/>
      <protection locked="0"/>
    </xf>
    <xf numFmtId="168" fontId="30" fillId="15" borderId="49" xfId="0" applyNumberFormat="1" applyFont="1" applyFill="1" applyBorder="1" applyAlignment="1" applyProtection="1">
      <alignment horizontal="right" vertical="center" readingOrder="1"/>
      <protection locked="0"/>
    </xf>
    <xf numFmtId="168" fontId="30" fillId="15" borderId="21" xfId="0" applyNumberFormat="1" applyFont="1" applyFill="1" applyBorder="1" applyAlignment="1" applyProtection="1">
      <alignment horizontal="right" vertical="center" readingOrder="1"/>
      <protection locked="0"/>
    </xf>
    <xf numFmtId="168" fontId="30" fillId="15" borderId="47" xfId="0" applyNumberFormat="1" applyFont="1" applyFill="1" applyBorder="1" applyAlignment="1" applyProtection="1">
      <alignment horizontal="right" vertical="center" readingOrder="1"/>
      <protection locked="0"/>
    </xf>
    <xf numFmtId="0" fontId="33" fillId="15" borderId="24" xfId="1" applyFont="1" applyFill="1" applyBorder="1" applyAlignment="1" applyProtection="1">
      <alignment vertical="center"/>
      <protection hidden="1"/>
    </xf>
    <xf numFmtId="168" fontId="29" fillId="15" borderId="33" xfId="0" applyNumberFormat="1" applyFont="1" applyFill="1" applyBorder="1" applyAlignment="1" applyProtection="1">
      <alignment horizontal="right" vertical="center"/>
      <protection hidden="1"/>
    </xf>
    <xf numFmtId="168" fontId="29" fillId="15" borderId="0" xfId="0" applyNumberFormat="1" applyFont="1" applyFill="1" applyBorder="1" applyAlignment="1" applyProtection="1">
      <alignment horizontal="right" vertical="center"/>
      <protection hidden="1"/>
    </xf>
    <xf numFmtId="9" fontId="29" fillId="15" borderId="0" xfId="0" applyNumberFormat="1" applyFont="1" applyFill="1" applyBorder="1" applyAlignment="1" applyProtection="1">
      <alignment horizontal="right" vertical="center"/>
      <protection hidden="1"/>
    </xf>
    <xf numFmtId="168" fontId="30" fillId="15" borderId="31" xfId="0" applyNumberFormat="1" applyFont="1" applyFill="1" applyBorder="1" applyAlignment="1" applyProtection="1">
      <alignment horizontal="right" vertical="center" readingOrder="1"/>
      <protection locked="0"/>
    </xf>
    <xf numFmtId="168" fontId="30" fillId="15" borderId="48" xfId="0" applyNumberFormat="1" applyFont="1" applyFill="1" applyBorder="1" applyAlignment="1" applyProtection="1">
      <alignment horizontal="right" vertical="center" readingOrder="1"/>
      <protection locked="0"/>
    </xf>
    <xf numFmtId="0" fontId="29" fillId="15" borderId="10" xfId="0" applyFont="1" applyFill="1" applyBorder="1" applyAlignment="1" applyProtection="1">
      <alignment horizontal="left" vertical="center"/>
      <protection hidden="1"/>
    </xf>
    <xf numFmtId="168" fontId="29" fillId="15" borderId="11" xfId="0" applyNumberFormat="1" applyFont="1" applyFill="1" applyBorder="1" applyAlignment="1" applyProtection="1">
      <alignment horizontal="right" vertical="center" readingOrder="1"/>
      <protection hidden="1"/>
    </xf>
    <xf numFmtId="168" fontId="29" fillId="15" borderId="45" xfId="0" applyNumberFormat="1" applyFont="1" applyFill="1" applyBorder="1" applyAlignment="1" applyProtection="1">
      <alignment horizontal="right" vertical="center" readingOrder="1"/>
      <protection hidden="1"/>
    </xf>
    <xf numFmtId="168" fontId="29" fillId="15" borderId="16" xfId="0" applyNumberFormat="1" applyFont="1" applyFill="1" applyBorder="1" applyAlignment="1" applyProtection="1">
      <alignment horizontal="right" vertical="center" readingOrder="1"/>
      <protection hidden="1"/>
    </xf>
    <xf numFmtId="0" fontId="29" fillId="15" borderId="15" xfId="0" applyFont="1" applyFill="1" applyBorder="1" applyAlignment="1" applyProtection="1">
      <alignment horizontal="left" vertical="center"/>
      <protection hidden="1"/>
    </xf>
    <xf numFmtId="168" fontId="29" fillId="15" borderId="15" xfId="0" applyNumberFormat="1" applyFont="1" applyFill="1" applyBorder="1" applyAlignment="1" applyProtection="1">
      <alignment horizontal="right" vertical="center" readingOrder="1"/>
      <protection hidden="1"/>
    </xf>
    <xf numFmtId="168" fontId="29" fillId="15" borderId="36" xfId="0" applyNumberFormat="1" applyFont="1" applyFill="1" applyBorder="1" applyAlignment="1" applyProtection="1">
      <alignment horizontal="right" vertical="center" readingOrder="1"/>
      <protection hidden="1"/>
    </xf>
    <xf numFmtId="0" fontId="30" fillId="16" borderId="0" xfId="0" applyFont="1" applyFill="1" applyAlignment="1" applyProtection="1">
      <alignment horizontal="center" vertical="center"/>
      <protection hidden="1"/>
    </xf>
    <xf numFmtId="0" fontId="28" fillId="16" borderId="0" xfId="0" applyFont="1" applyFill="1" applyBorder="1" applyAlignment="1" applyProtection="1">
      <alignment horizontal="left" vertical="center"/>
      <protection hidden="1"/>
    </xf>
    <xf numFmtId="0" fontId="24" fillId="16" borderId="0" xfId="0" applyFont="1" applyFill="1" applyBorder="1" applyAlignment="1" applyProtection="1">
      <alignment vertical="center"/>
      <protection hidden="1"/>
    </xf>
    <xf numFmtId="0" fontId="29" fillId="17" borderId="11" xfId="0" applyFont="1" applyFill="1" applyBorder="1" applyAlignment="1" applyProtection="1">
      <alignment horizontal="center" vertical="center"/>
      <protection hidden="1"/>
    </xf>
    <xf numFmtId="0" fontId="30" fillId="17" borderId="56" xfId="0" applyFont="1" applyFill="1" applyBorder="1" applyAlignment="1" applyProtection="1">
      <alignment horizontal="center" vertical="center"/>
      <protection hidden="1"/>
    </xf>
    <xf numFmtId="0" fontId="29" fillId="13" borderId="11" xfId="0" applyFont="1" applyFill="1" applyBorder="1" applyAlignment="1" applyProtection="1">
      <alignment horizontal="left" vertical="center"/>
      <protection hidden="1"/>
    </xf>
    <xf numFmtId="9" fontId="29" fillId="17" borderId="21" xfId="0" applyNumberFormat="1" applyFont="1" applyFill="1" applyBorder="1" applyAlignment="1" applyProtection="1">
      <alignment horizontal="right" vertical="center"/>
      <protection hidden="1"/>
    </xf>
    <xf numFmtId="9" fontId="29" fillId="17" borderId="36" xfId="0" applyNumberFormat="1" applyFont="1" applyFill="1" applyBorder="1" applyAlignment="1" applyProtection="1">
      <alignment horizontal="right" vertical="center"/>
      <protection hidden="1"/>
    </xf>
    <xf numFmtId="9" fontId="29" fillId="13" borderId="36" xfId="0" applyNumberFormat="1" applyFont="1" applyFill="1" applyBorder="1" applyAlignment="1" applyProtection="1">
      <alignment horizontal="right" vertical="center"/>
      <protection hidden="1"/>
    </xf>
    <xf numFmtId="168" fontId="29" fillId="15" borderId="17" xfId="0" applyNumberFormat="1" applyFont="1" applyFill="1" applyBorder="1" applyAlignment="1" applyProtection="1">
      <alignment horizontal="right" vertical="center" readingOrder="1"/>
      <protection hidden="1"/>
    </xf>
    <xf numFmtId="3" fontId="30" fillId="16" borderId="35" xfId="0" applyNumberFormat="1" applyFont="1" applyFill="1" applyBorder="1" applyAlignment="1" applyProtection="1">
      <alignment vertical="center"/>
      <protection hidden="1"/>
    </xf>
    <xf numFmtId="0" fontId="30" fillId="16" borderId="0" xfId="0" applyFont="1" applyFill="1" applyBorder="1" applyAlignment="1" applyProtection="1">
      <alignment horizontal="center" vertical="center"/>
      <protection hidden="1"/>
    </xf>
    <xf numFmtId="0" fontId="29" fillId="16" borderId="0" xfId="0" applyFont="1" applyFill="1" applyBorder="1" applyAlignment="1" applyProtection="1">
      <alignment vertical="center"/>
      <protection hidden="1"/>
    </xf>
    <xf numFmtId="0" fontId="30" fillId="16" borderId="0" xfId="0" applyFont="1" applyFill="1" applyAlignment="1" applyProtection="1">
      <alignment horizontal="center" vertical="center"/>
      <protection hidden="1"/>
    </xf>
    <xf numFmtId="0" fontId="30" fillId="17" borderId="59" xfId="0" applyFont="1" applyFill="1" applyBorder="1" applyAlignment="1" applyProtection="1">
      <alignment horizontal="center" vertical="center"/>
      <protection hidden="1"/>
    </xf>
    <xf numFmtId="0" fontId="30" fillId="17" borderId="61" xfId="0" applyFont="1" applyFill="1" applyBorder="1" applyAlignment="1" applyProtection="1">
      <alignment horizontal="center" vertical="center"/>
      <protection hidden="1"/>
    </xf>
    <xf numFmtId="0" fontId="30" fillId="17" borderId="24" xfId="0" applyFont="1" applyFill="1" applyBorder="1" applyAlignment="1" applyProtection="1">
      <alignment vertical="center"/>
      <protection locked="0"/>
    </xf>
    <xf numFmtId="10" fontId="30" fillId="17" borderId="31" xfId="0" applyNumberFormat="1" applyFont="1" applyFill="1" applyBorder="1" applyAlignment="1" applyProtection="1">
      <alignment horizontal="right" vertical="center"/>
      <protection locked="0"/>
    </xf>
    <xf numFmtId="0" fontId="30" fillId="17" borderId="21" xfId="0" applyFont="1" applyFill="1" applyBorder="1" applyAlignment="1" applyProtection="1">
      <alignment horizontal="center" vertical="center"/>
      <protection hidden="1"/>
    </xf>
    <xf numFmtId="0" fontId="30" fillId="17" borderId="31" xfId="0" applyFont="1" applyFill="1" applyBorder="1" applyAlignment="1" applyProtection="1">
      <alignment horizontal="center" vertical="center"/>
      <protection hidden="1"/>
    </xf>
    <xf numFmtId="10" fontId="30" fillId="17" borderId="19" xfId="0" applyNumberFormat="1" applyFont="1" applyFill="1" applyBorder="1" applyAlignment="1" applyProtection="1">
      <alignment horizontal="right" vertical="center"/>
      <protection hidden="1"/>
    </xf>
    <xf numFmtId="10" fontId="30" fillId="17" borderId="22" xfId="0" applyNumberFormat="1" applyFont="1" applyFill="1" applyBorder="1" applyAlignment="1" applyProtection="1">
      <alignment horizontal="right" vertical="center"/>
      <protection hidden="1"/>
    </xf>
    <xf numFmtId="10" fontId="30" fillId="17" borderId="24" xfId="0" applyNumberFormat="1" applyFont="1" applyFill="1" applyBorder="1" applyAlignment="1" applyProtection="1">
      <alignment horizontal="right" vertical="center"/>
      <protection hidden="1"/>
    </xf>
    <xf numFmtId="10" fontId="30" fillId="17" borderId="14" xfId="0" applyNumberFormat="1" applyFont="1" applyFill="1" applyBorder="1" applyAlignment="1" applyProtection="1">
      <alignment horizontal="right" vertical="center"/>
      <protection hidden="1"/>
    </xf>
    <xf numFmtId="0" fontId="30" fillId="17" borderId="40" xfId="0" applyFont="1" applyFill="1" applyBorder="1" applyAlignment="1" applyProtection="1">
      <alignment horizontal="center" vertical="center"/>
      <protection hidden="1"/>
    </xf>
    <xf numFmtId="0" fontId="30" fillId="17" borderId="48" xfId="0" applyFont="1" applyFill="1" applyBorder="1" applyAlignment="1" applyProtection="1">
      <alignment horizontal="center" vertical="center"/>
      <protection hidden="1"/>
    </xf>
    <xf numFmtId="9" fontId="30" fillId="17" borderId="48" xfId="0" applyNumberFormat="1" applyFont="1" applyFill="1" applyBorder="1" applyAlignment="1" applyProtection="1">
      <alignment horizontal="right" vertical="center"/>
      <protection hidden="1"/>
    </xf>
    <xf numFmtId="168" fontId="30" fillId="17" borderId="57" xfId="0" applyNumberFormat="1" applyFont="1" applyFill="1" applyBorder="1" applyAlignment="1" applyProtection="1">
      <alignment horizontal="right" vertical="center"/>
      <protection hidden="1"/>
    </xf>
    <xf numFmtId="168" fontId="30" fillId="17" borderId="22" xfId="0" applyNumberFormat="1" applyFont="1" applyFill="1" applyBorder="1" applyAlignment="1" applyProtection="1">
      <alignment vertical="center"/>
      <protection hidden="1"/>
    </xf>
    <xf numFmtId="168" fontId="30" fillId="17" borderId="22" xfId="0" applyNumberFormat="1" applyFont="1" applyFill="1" applyBorder="1" applyAlignment="1" applyProtection="1">
      <alignment horizontal="right" vertical="center"/>
      <protection locked="0"/>
    </xf>
    <xf numFmtId="168" fontId="30" fillId="17" borderId="24" xfId="0" applyNumberFormat="1" applyFont="1" applyFill="1" applyBorder="1" applyAlignment="1" applyProtection="1">
      <alignment horizontal="right" vertical="center"/>
      <protection locked="0"/>
    </xf>
    <xf numFmtId="168" fontId="30" fillId="17" borderId="14" xfId="0" applyNumberFormat="1" applyFont="1" applyFill="1" applyBorder="1" applyAlignment="1" applyProtection="1">
      <alignment horizontal="right" vertical="center"/>
      <protection locked="0"/>
    </xf>
    <xf numFmtId="168" fontId="30" fillId="17" borderId="14" xfId="0" applyNumberFormat="1" applyFont="1" applyFill="1" applyBorder="1" applyAlignment="1" applyProtection="1">
      <alignment horizontal="right" vertical="center"/>
      <protection hidden="1"/>
    </xf>
    <xf numFmtId="168" fontId="30" fillId="17" borderId="19" xfId="0" applyNumberFormat="1" applyFont="1" applyFill="1" applyBorder="1" applyAlignment="1" applyProtection="1">
      <alignment horizontal="right" vertical="center"/>
      <protection locked="0"/>
    </xf>
    <xf numFmtId="168" fontId="30" fillId="17" borderId="57" xfId="0" applyNumberFormat="1" applyFont="1" applyFill="1" applyBorder="1" applyAlignment="1" applyProtection="1">
      <alignment horizontal="right" vertical="center"/>
      <protection locked="0"/>
    </xf>
    <xf numFmtId="168" fontId="30" fillId="17" borderId="43" xfId="0" applyNumberFormat="1" applyFont="1" applyFill="1" applyBorder="1" applyAlignment="1" applyProtection="1">
      <alignment horizontal="right" vertical="center"/>
      <protection hidden="1"/>
    </xf>
    <xf numFmtId="168" fontId="30" fillId="17" borderId="39" xfId="0" applyNumberFormat="1" applyFont="1" applyFill="1" applyBorder="1" applyAlignment="1" applyProtection="1">
      <alignment horizontal="right" vertical="center"/>
      <protection hidden="1"/>
    </xf>
    <xf numFmtId="168" fontId="30" fillId="17" borderId="30" xfId="0" applyNumberFormat="1" applyFont="1" applyFill="1" applyBorder="1" applyAlignment="1" applyProtection="1">
      <alignment horizontal="right" vertical="center"/>
      <protection hidden="1"/>
    </xf>
    <xf numFmtId="168" fontId="30" fillId="17" borderId="28" xfId="0" applyNumberFormat="1" applyFont="1" applyFill="1" applyBorder="1" applyAlignment="1" applyProtection="1">
      <alignment horizontal="right" vertical="center"/>
      <protection hidden="1"/>
    </xf>
    <xf numFmtId="168" fontId="30" fillId="17" borderId="41" xfId="0" applyNumberFormat="1" applyFont="1" applyFill="1" applyBorder="1" applyAlignment="1" applyProtection="1">
      <alignment horizontal="right" vertical="center"/>
      <protection hidden="1"/>
    </xf>
    <xf numFmtId="10" fontId="29" fillId="14" borderId="10" xfId="0" applyNumberFormat="1" applyFont="1" applyFill="1" applyBorder="1" applyAlignment="1" applyProtection="1">
      <alignment horizontal="right" vertical="center"/>
      <protection hidden="1"/>
    </xf>
    <xf numFmtId="165" fontId="29" fillId="14" borderId="10" xfId="0" applyNumberFormat="1" applyFont="1" applyFill="1" applyBorder="1" applyAlignment="1" applyProtection="1">
      <alignment horizontal="right" vertical="center"/>
      <protection hidden="1"/>
    </xf>
    <xf numFmtId="168" fontId="30" fillId="17" borderId="27" xfId="0" applyNumberFormat="1" applyFont="1" applyFill="1" applyBorder="1" applyAlignment="1" applyProtection="1">
      <alignment vertical="center"/>
      <protection locked="0"/>
    </xf>
    <xf numFmtId="168" fontId="30" fillId="17" borderId="23" xfId="0" applyNumberFormat="1" applyFont="1" applyFill="1" applyBorder="1" applyAlignment="1" applyProtection="1">
      <alignment vertical="center"/>
      <protection locked="0"/>
    </xf>
    <xf numFmtId="168" fontId="29" fillId="17" borderId="10" xfId="0" applyNumberFormat="1" applyFont="1" applyFill="1" applyBorder="1" applyAlignment="1" applyProtection="1">
      <alignment vertical="center"/>
      <protection hidden="1"/>
    </xf>
    <xf numFmtId="168" fontId="30" fillId="15" borderId="13" xfId="0" applyNumberFormat="1" applyFont="1" applyFill="1" applyBorder="1" applyAlignment="1" applyProtection="1">
      <alignment vertical="center"/>
      <protection hidden="1"/>
    </xf>
    <xf numFmtId="168" fontId="29" fillId="15" borderId="10" xfId="0" applyNumberFormat="1" applyFont="1" applyFill="1" applyBorder="1" applyAlignment="1" applyProtection="1">
      <alignment vertical="center"/>
      <protection hidden="1"/>
    </xf>
    <xf numFmtId="3" fontId="30" fillId="16" borderId="0" xfId="0" applyNumberFormat="1" applyFont="1" applyFill="1" applyBorder="1" applyAlignment="1" applyProtection="1">
      <alignment vertical="center"/>
      <protection hidden="1"/>
    </xf>
    <xf numFmtId="0" fontId="24" fillId="16" borderId="21" xfId="0" applyFont="1" applyFill="1" applyBorder="1" applyAlignment="1" applyProtection="1">
      <alignment vertical="center"/>
      <protection hidden="1"/>
    </xf>
    <xf numFmtId="0" fontId="24" fillId="16" borderId="0" xfId="0" applyFont="1" applyFill="1" applyAlignment="1" applyProtection="1">
      <alignment horizontal="left" vertical="center"/>
      <protection hidden="1"/>
    </xf>
    <xf numFmtId="0" fontId="0" fillId="16" borderId="0" xfId="0" applyFill="1" applyBorder="1" applyAlignment="1" applyProtection="1">
      <alignment horizontal="left" vertical="center"/>
      <protection hidden="1"/>
    </xf>
    <xf numFmtId="0" fontId="30" fillId="16" borderId="0" xfId="0" applyFont="1" applyFill="1" applyAlignment="1" applyProtection="1">
      <alignment horizontal="center" vertical="center"/>
      <protection hidden="1"/>
    </xf>
    <xf numFmtId="0" fontId="0" fillId="16" borderId="0" xfId="0" applyFill="1" applyBorder="1" applyAlignment="1" applyProtection="1">
      <alignment horizontal="left" vertical="center"/>
      <protection hidden="1"/>
    </xf>
    <xf numFmtId="0" fontId="0" fillId="16" borderId="0" xfId="0" applyFill="1" applyAlignment="1" applyProtection="1">
      <alignment horizontal="center"/>
      <protection hidden="1"/>
    </xf>
    <xf numFmtId="9" fontId="29" fillId="13" borderId="11" xfId="0" applyNumberFormat="1" applyFont="1" applyFill="1" applyBorder="1" applyAlignment="1" applyProtection="1">
      <alignment horizontal="right" vertical="center"/>
      <protection hidden="1"/>
    </xf>
    <xf numFmtId="9" fontId="29" fillId="13" borderId="45" xfId="0" applyNumberFormat="1" applyFont="1" applyFill="1" applyBorder="1" applyAlignment="1" applyProtection="1">
      <alignment horizontal="right" vertical="center"/>
      <protection hidden="1"/>
    </xf>
    <xf numFmtId="10" fontId="24" fillId="13" borderId="22" xfId="0" applyNumberFormat="1" applyFont="1" applyFill="1" applyBorder="1" applyAlignment="1" applyProtection="1">
      <alignment horizontal="right" vertical="center"/>
      <protection locked="0"/>
    </xf>
    <xf numFmtId="168" fontId="29" fillId="15" borderId="11" xfId="0" applyNumberFormat="1" applyFont="1" applyFill="1" applyBorder="1" applyAlignment="1" applyProtection="1">
      <alignment horizontal="right" vertical="center"/>
      <protection locked="0"/>
    </xf>
    <xf numFmtId="168" fontId="29" fillId="15" borderId="45" xfId="0" applyNumberFormat="1" applyFont="1" applyFill="1" applyBorder="1" applyAlignment="1" applyProtection="1">
      <alignment horizontal="right" vertical="center"/>
      <protection locked="0"/>
    </xf>
    <xf numFmtId="168" fontId="30" fillId="17" borderId="58" xfId="0" applyNumberFormat="1" applyFont="1" applyFill="1" applyBorder="1" applyAlignment="1" applyProtection="1">
      <alignment horizontal="right" vertical="center" readingOrder="1"/>
      <protection locked="0"/>
    </xf>
    <xf numFmtId="168" fontId="30" fillId="17" borderId="46" xfId="0" applyNumberFormat="1" applyFont="1" applyFill="1" applyBorder="1" applyAlignment="1" applyProtection="1">
      <alignment horizontal="right" vertical="center" readingOrder="1"/>
      <protection locked="0"/>
    </xf>
    <xf numFmtId="168" fontId="30" fillId="17" borderId="59" xfId="0" applyNumberFormat="1" applyFont="1" applyFill="1" applyBorder="1" applyAlignment="1" applyProtection="1">
      <alignment horizontal="right" vertical="center" readingOrder="1"/>
      <protection locked="0"/>
    </xf>
    <xf numFmtId="168" fontId="30" fillId="17" borderId="48" xfId="0" applyNumberFormat="1" applyFont="1" applyFill="1" applyBorder="1" applyAlignment="1" applyProtection="1">
      <alignment horizontal="right" vertical="center" readingOrder="1"/>
      <protection locked="0"/>
    </xf>
    <xf numFmtId="168" fontId="30" fillId="15" borderId="58" xfId="0" applyNumberFormat="1" applyFont="1" applyFill="1" applyBorder="1" applyAlignment="1" applyProtection="1">
      <alignment horizontal="right" vertical="center" readingOrder="1"/>
      <protection locked="0"/>
    </xf>
    <xf numFmtId="168" fontId="30" fillId="15" borderId="46" xfId="0" applyNumberFormat="1" applyFont="1" applyFill="1" applyBorder="1" applyAlignment="1" applyProtection="1">
      <alignment horizontal="right" vertical="center" readingOrder="1"/>
      <protection locked="0"/>
    </xf>
    <xf numFmtId="168" fontId="30" fillId="15" borderId="59" xfId="0" applyNumberFormat="1" applyFont="1" applyFill="1" applyBorder="1" applyAlignment="1" applyProtection="1">
      <alignment horizontal="right" vertical="center" readingOrder="1"/>
      <protection locked="0"/>
    </xf>
    <xf numFmtId="0" fontId="24" fillId="13" borderId="0" xfId="0" applyFont="1" applyFill="1" applyAlignment="1" applyProtection="1">
      <alignment horizontal="left" vertical="center"/>
      <protection hidden="1"/>
    </xf>
    <xf numFmtId="10" fontId="29" fillId="14" borderId="10" xfId="0" applyNumberFormat="1" applyFont="1" applyFill="1" applyBorder="1" applyAlignment="1" applyProtection="1">
      <alignment horizontal="center" vertical="center"/>
      <protection hidden="1"/>
    </xf>
    <xf numFmtId="0" fontId="7" fillId="16" borderId="0" xfId="11" applyFill="1" applyAlignment="1" applyProtection="1">
      <alignment horizontal="left" vertical="center"/>
      <protection hidden="1"/>
    </xf>
    <xf numFmtId="164" fontId="7" fillId="16" borderId="0" xfId="11" applyNumberFormat="1" applyFill="1" applyAlignment="1" applyProtection="1">
      <alignment horizontal="left" vertical="center"/>
      <protection hidden="1"/>
    </xf>
    <xf numFmtId="164" fontId="7" fillId="16" borderId="0" xfId="11" applyNumberFormat="1" applyFill="1" applyAlignment="1" applyProtection="1">
      <alignment horizontal="center" vertical="center"/>
      <protection hidden="1"/>
    </xf>
    <xf numFmtId="0" fontId="29" fillId="14" borderId="11" xfId="0" applyFont="1" applyFill="1" applyBorder="1" applyAlignment="1" applyProtection="1">
      <alignment horizontal="center" vertical="center" wrapText="1"/>
      <protection hidden="1"/>
    </xf>
    <xf numFmtId="0" fontId="24" fillId="16" borderId="26" xfId="0" applyFont="1" applyFill="1" applyBorder="1" applyAlignment="1" applyProtection="1">
      <alignment vertical="center"/>
      <protection hidden="1"/>
    </xf>
    <xf numFmtId="0" fontId="24" fillId="16" borderId="11" xfId="0" applyFont="1" applyFill="1" applyBorder="1" applyAlignment="1" applyProtection="1">
      <alignment horizontal="center" vertical="center"/>
      <protection hidden="1"/>
    </xf>
    <xf numFmtId="0" fontId="24" fillId="13" borderId="10" xfId="0" applyFont="1" applyFill="1" applyBorder="1" applyAlignment="1" applyProtection="1">
      <alignment horizontal="center" vertical="center"/>
      <protection hidden="1"/>
    </xf>
    <xf numFmtId="1" fontId="30" fillId="17" borderId="50" xfId="0" applyNumberFormat="1" applyFont="1" applyFill="1" applyBorder="1" applyAlignment="1" applyProtection="1">
      <alignment horizontal="center" vertical="center"/>
      <protection hidden="1"/>
    </xf>
    <xf numFmtId="1" fontId="30" fillId="17" borderId="53" xfId="0" applyNumberFormat="1" applyFont="1" applyFill="1" applyBorder="1" applyAlignment="1" applyProtection="1">
      <alignment horizontal="center" vertical="center"/>
      <protection hidden="1"/>
    </xf>
    <xf numFmtId="1" fontId="30" fillId="17" borderId="12" xfId="0" applyNumberFormat="1" applyFont="1" applyFill="1" applyBorder="1" applyAlignment="1" applyProtection="1">
      <alignment horizontal="center" vertical="center"/>
      <protection locked="0"/>
    </xf>
    <xf numFmtId="168" fontId="29" fillId="17" borderId="17" xfId="0" applyNumberFormat="1" applyFont="1" applyFill="1" applyBorder="1" applyAlignment="1" applyProtection="1">
      <alignment horizontal="right" vertical="center" readingOrder="1"/>
      <protection hidden="1"/>
    </xf>
    <xf numFmtId="168" fontId="29" fillId="17" borderId="44" xfId="0" applyNumberFormat="1" applyFont="1" applyFill="1" applyBorder="1" applyAlignment="1" applyProtection="1">
      <alignment horizontal="right" vertical="center" readingOrder="1"/>
      <protection hidden="1"/>
    </xf>
    <xf numFmtId="168" fontId="29" fillId="15" borderId="44" xfId="0" applyNumberFormat="1" applyFont="1" applyFill="1" applyBorder="1" applyAlignment="1" applyProtection="1">
      <alignment horizontal="right" vertical="center" readingOrder="1"/>
      <protection hidden="1"/>
    </xf>
    <xf numFmtId="0" fontId="24" fillId="16" borderId="0" xfId="0" applyFont="1" applyFill="1" applyAlignment="1" applyProtection="1">
      <alignment horizontal="left" vertical="center"/>
      <protection hidden="1"/>
    </xf>
    <xf numFmtId="168" fontId="30" fillId="14" borderId="26" xfId="0" applyNumberFormat="1" applyFont="1" applyFill="1" applyBorder="1" applyAlignment="1" applyProtection="1">
      <alignment horizontal="right" vertical="center"/>
      <protection hidden="1"/>
    </xf>
    <xf numFmtId="168" fontId="30" fillId="14" borderId="21" xfId="0" applyNumberFormat="1" applyFont="1" applyFill="1" applyBorder="1" applyAlignment="1" applyProtection="1">
      <alignment horizontal="right" vertical="center"/>
      <protection hidden="1"/>
    </xf>
    <xf numFmtId="0" fontId="29" fillId="14" borderId="10" xfId="0" applyNumberFormat="1" applyFont="1" applyFill="1" applyBorder="1" applyAlignment="1" applyProtection="1">
      <alignment horizontal="center" vertical="center"/>
      <protection hidden="1"/>
    </xf>
    <xf numFmtId="168" fontId="30" fillId="14" borderId="14" xfId="0" applyNumberFormat="1" applyFont="1" applyFill="1" applyBorder="1" applyAlignment="1" applyProtection="1">
      <alignment horizontal="right" vertical="center"/>
      <protection hidden="1"/>
    </xf>
    <xf numFmtId="0" fontId="29" fillId="17" borderId="11" xfId="0" applyFont="1" applyFill="1" applyBorder="1" applyAlignment="1" applyProtection="1">
      <alignment horizontal="center" vertical="center"/>
      <protection hidden="1"/>
    </xf>
    <xf numFmtId="0" fontId="0" fillId="16" borderId="0" xfId="0" applyFill="1" applyBorder="1" applyAlignment="1" applyProtection="1">
      <alignment horizontal="left" vertical="center"/>
      <protection hidden="1"/>
    </xf>
    <xf numFmtId="0" fontId="29" fillId="17" borderId="11" xfId="0" applyFont="1" applyFill="1" applyBorder="1" applyAlignment="1" applyProtection="1">
      <alignment horizontal="center" vertical="center"/>
      <protection hidden="1"/>
    </xf>
    <xf numFmtId="168" fontId="30" fillId="17" borderId="21" xfId="0" applyNumberFormat="1" applyFont="1" applyFill="1" applyBorder="1" applyAlignment="1" applyProtection="1">
      <alignment horizontal="right" vertical="center"/>
      <protection hidden="1"/>
    </xf>
    <xf numFmtId="168" fontId="30" fillId="17" borderId="40" xfId="0" applyNumberFormat="1" applyFont="1" applyFill="1" applyBorder="1" applyAlignment="1" applyProtection="1">
      <alignment horizontal="right" vertical="center"/>
      <protection hidden="1"/>
    </xf>
    <xf numFmtId="168" fontId="30" fillId="17" borderId="12" xfId="0" applyNumberFormat="1" applyFont="1" applyFill="1" applyBorder="1" applyAlignment="1" applyProtection="1">
      <alignment horizontal="right" vertical="center"/>
      <protection hidden="1"/>
    </xf>
    <xf numFmtId="0" fontId="0" fillId="16" borderId="0" xfId="0" applyFill="1" applyBorder="1" applyAlignment="1" applyProtection="1">
      <alignment horizontal="left" vertical="center"/>
      <protection hidden="1"/>
    </xf>
    <xf numFmtId="168" fontId="29" fillId="13" borderId="11" xfId="0" applyNumberFormat="1" applyFont="1" applyFill="1" applyBorder="1" applyAlignment="1" applyProtection="1">
      <alignment horizontal="right" vertical="center"/>
      <protection hidden="1"/>
    </xf>
    <xf numFmtId="168" fontId="29" fillId="13" borderId="16" xfId="0" applyNumberFormat="1" applyFont="1" applyFill="1" applyBorder="1" applyAlignment="1" applyProtection="1">
      <alignment horizontal="right" vertical="center"/>
      <protection hidden="1"/>
    </xf>
    <xf numFmtId="1" fontId="30" fillId="17" borderId="53" xfId="0" applyNumberFormat="1" applyFont="1" applyFill="1" applyBorder="1" applyAlignment="1" applyProtection="1">
      <alignment horizontal="center" vertical="center"/>
      <protection locked="0"/>
    </xf>
    <xf numFmtId="0" fontId="30" fillId="17" borderId="39" xfId="0" applyFont="1" applyFill="1" applyBorder="1" applyAlignment="1" applyProtection="1">
      <alignment horizontal="center" vertical="center"/>
      <protection hidden="1"/>
    </xf>
    <xf numFmtId="0" fontId="30" fillId="17" borderId="28" xfId="0" applyFont="1" applyFill="1" applyBorder="1" applyAlignment="1" applyProtection="1">
      <alignment horizontal="center" vertical="center"/>
      <protection hidden="1"/>
    </xf>
    <xf numFmtId="0" fontId="30" fillId="17" borderId="60" xfId="0" applyFont="1" applyFill="1" applyBorder="1" applyAlignment="1" applyProtection="1">
      <alignment horizontal="center" vertical="center"/>
      <protection hidden="1"/>
    </xf>
    <xf numFmtId="0" fontId="30" fillId="17" borderId="41" xfId="0" applyFont="1" applyFill="1" applyBorder="1" applyAlignment="1" applyProtection="1">
      <alignment horizontal="center" vertical="center"/>
      <protection hidden="1"/>
    </xf>
    <xf numFmtId="10" fontId="24" fillId="13" borderId="13" xfId="0" applyNumberFormat="1" applyFont="1" applyFill="1" applyBorder="1" applyAlignment="1" applyProtection="1">
      <alignment horizontal="right" vertical="center"/>
      <protection locked="0"/>
    </xf>
    <xf numFmtId="0" fontId="24" fillId="16" borderId="12" xfId="0" applyFont="1" applyFill="1" applyBorder="1" applyAlignment="1" applyProtection="1">
      <alignment vertical="center"/>
      <protection hidden="1"/>
    </xf>
    <xf numFmtId="168" fontId="24" fillId="13" borderId="19" xfId="0" applyNumberFormat="1" applyFont="1" applyFill="1" applyBorder="1" applyAlignment="1" applyProtection="1">
      <alignment horizontal="right" vertical="center"/>
      <protection locked="0"/>
    </xf>
    <xf numFmtId="0" fontId="24" fillId="16" borderId="14" xfId="0" applyFont="1" applyFill="1" applyBorder="1" applyAlignment="1" applyProtection="1">
      <alignment vertical="center"/>
      <protection hidden="1"/>
    </xf>
    <xf numFmtId="10" fontId="24" fillId="13" borderId="14" xfId="0" applyNumberFormat="1" applyFont="1" applyFill="1" applyBorder="1" applyAlignment="1" applyProtection="1">
      <alignment horizontal="right" vertical="center"/>
      <protection locked="0"/>
    </xf>
    <xf numFmtId="168" fontId="29" fillId="15" borderId="11" xfId="0" applyNumberFormat="1" applyFont="1" applyFill="1" applyBorder="1" applyAlignment="1" applyProtection="1">
      <alignment horizontal="right" vertical="center"/>
      <protection hidden="1"/>
    </xf>
    <xf numFmtId="168" fontId="29" fillId="15" borderId="16" xfId="0" applyNumberFormat="1" applyFont="1" applyFill="1" applyBorder="1" applyAlignment="1" applyProtection="1">
      <alignment horizontal="right" vertical="center"/>
      <protection hidden="1"/>
    </xf>
    <xf numFmtId="0" fontId="30" fillId="15" borderId="19" xfId="0" applyFont="1" applyFill="1" applyBorder="1" applyAlignment="1" applyProtection="1">
      <alignment horizontal="left" vertical="center"/>
      <protection hidden="1"/>
    </xf>
    <xf numFmtId="0" fontId="30" fillId="15" borderId="22" xfId="0" applyFont="1" applyFill="1" applyBorder="1" applyAlignment="1" applyProtection="1">
      <alignment horizontal="left" vertical="center"/>
      <protection hidden="1"/>
    </xf>
    <xf numFmtId="168" fontId="29" fillId="15" borderId="17" xfId="0" applyNumberFormat="1" applyFont="1" applyFill="1" applyBorder="1" applyAlignment="1" applyProtection="1">
      <alignment horizontal="right" vertical="center"/>
      <protection hidden="1"/>
    </xf>
    <xf numFmtId="168" fontId="29" fillId="13" borderId="11" xfId="0" applyNumberFormat="1" applyFont="1" applyFill="1" applyBorder="1" applyAlignment="1" applyProtection="1">
      <alignment horizontal="right" vertical="center"/>
      <protection hidden="1"/>
    </xf>
    <xf numFmtId="168" fontId="29" fillId="13" borderId="16" xfId="0" applyNumberFormat="1" applyFont="1" applyFill="1" applyBorder="1" applyAlignment="1" applyProtection="1">
      <alignment horizontal="right" vertical="center"/>
      <protection hidden="1"/>
    </xf>
    <xf numFmtId="168" fontId="29" fillId="15" borderId="11" xfId="0" applyNumberFormat="1" applyFont="1" applyFill="1" applyBorder="1" applyAlignment="1" applyProtection="1">
      <alignment horizontal="right" vertical="center"/>
      <protection hidden="1"/>
    </xf>
    <xf numFmtId="168" fontId="29" fillId="15" borderId="16" xfId="0" applyNumberFormat="1" applyFont="1" applyFill="1" applyBorder="1" applyAlignment="1" applyProtection="1">
      <alignment horizontal="right" vertical="center"/>
      <protection hidden="1"/>
    </xf>
    <xf numFmtId="0" fontId="29" fillId="15" borderId="11" xfId="0" applyFont="1" applyFill="1" applyBorder="1" applyAlignment="1" applyProtection="1">
      <alignment horizontal="left" vertical="center"/>
      <protection hidden="1"/>
    </xf>
    <xf numFmtId="0" fontId="29" fillId="13" borderId="11" xfId="0" applyFont="1" applyFill="1" applyBorder="1" applyAlignment="1" applyProtection="1">
      <alignment horizontal="left" vertical="center"/>
      <protection hidden="1"/>
    </xf>
    <xf numFmtId="168" fontId="29" fillId="15" borderId="11" xfId="0" applyNumberFormat="1" applyFont="1" applyFill="1" applyBorder="1" applyAlignment="1" applyProtection="1">
      <alignment horizontal="right" vertical="center"/>
      <protection hidden="1"/>
    </xf>
    <xf numFmtId="168" fontId="29" fillId="15" borderId="16" xfId="0" applyNumberFormat="1" applyFont="1" applyFill="1" applyBorder="1" applyAlignment="1" applyProtection="1">
      <alignment horizontal="right" vertical="center"/>
      <protection hidden="1"/>
    </xf>
    <xf numFmtId="0" fontId="29" fillId="15" borderId="11" xfId="0" applyFont="1" applyFill="1" applyBorder="1" applyAlignment="1" applyProtection="1">
      <alignment horizontal="left" vertical="center"/>
      <protection hidden="1"/>
    </xf>
    <xf numFmtId="168" fontId="30" fillId="15" borderId="33" xfId="0" applyNumberFormat="1" applyFont="1" applyFill="1" applyBorder="1" applyAlignment="1" applyProtection="1">
      <alignment horizontal="right" vertical="center"/>
      <protection hidden="1"/>
    </xf>
    <xf numFmtId="9" fontId="30" fillId="15" borderId="0" xfId="0" applyNumberFormat="1" applyFont="1" applyFill="1" applyBorder="1" applyAlignment="1" applyProtection="1">
      <alignment horizontal="right" vertical="center"/>
      <protection hidden="1"/>
    </xf>
    <xf numFmtId="168" fontId="30" fillId="15" borderId="50" xfId="0" applyNumberFormat="1" applyFont="1" applyFill="1" applyBorder="1" applyAlignment="1" applyProtection="1">
      <alignment horizontal="right" vertical="center"/>
      <protection locked="0"/>
    </xf>
    <xf numFmtId="168" fontId="30" fillId="15" borderId="46" xfId="0" applyNumberFormat="1" applyFont="1" applyFill="1" applyBorder="1" applyAlignment="1" applyProtection="1">
      <alignment horizontal="right" vertical="center"/>
      <protection locked="0"/>
    </xf>
    <xf numFmtId="0" fontId="30" fillId="15" borderId="32" xfId="0" applyFont="1" applyFill="1" applyBorder="1" applyAlignment="1" applyProtection="1">
      <alignment horizontal="left" vertical="center"/>
      <protection hidden="1"/>
    </xf>
    <xf numFmtId="168" fontId="30" fillId="15" borderId="32" xfId="0" applyNumberFormat="1" applyFont="1" applyFill="1" applyBorder="1" applyAlignment="1" applyProtection="1">
      <alignment horizontal="right" vertical="center"/>
      <protection locked="0"/>
    </xf>
    <xf numFmtId="168" fontId="30" fillId="15" borderId="63" xfId="0" applyNumberFormat="1" applyFont="1" applyFill="1" applyBorder="1" applyAlignment="1" applyProtection="1">
      <alignment horizontal="right" vertical="center"/>
      <protection locked="0"/>
    </xf>
    <xf numFmtId="10" fontId="29" fillId="17" borderId="10" xfId="0" applyNumberFormat="1" applyFont="1" applyFill="1" applyBorder="1" applyAlignment="1" applyProtection="1">
      <alignment horizontal="right" vertical="center"/>
      <protection hidden="1"/>
    </xf>
    <xf numFmtId="10" fontId="29" fillId="15" borderId="15" xfId="0" applyNumberFormat="1" applyFont="1" applyFill="1" applyBorder="1" applyAlignment="1" applyProtection="1">
      <alignment horizontal="right" vertical="center"/>
      <protection hidden="1"/>
    </xf>
    <xf numFmtId="10" fontId="30" fillId="15" borderId="13" xfId="0" applyNumberFormat="1" applyFont="1" applyFill="1" applyBorder="1" applyAlignment="1" applyProtection="1">
      <alignment horizontal="right" vertical="center"/>
      <protection hidden="1"/>
    </xf>
    <xf numFmtId="10" fontId="30" fillId="15" borderId="33" xfId="0" applyNumberFormat="1" applyFont="1" applyFill="1" applyBorder="1" applyAlignment="1" applyProtection="1">
      <alignment horizontal="right" vertical="center"/>
      <protection hidden="1"/>
    </xf>
    <xf numFmtId="10" fontId="29" fillId="15" borderId="10" xfId="0" applyNumberFormat="1" applyFont="1" applyFill="1" applyBorder="1" applyAlignment="1" applyProtection="1">
      <alignment horizontal="right" vertical="center"/>
      <protection hidden="1"/>
    </xf>
    <xf numFmtId="168" fontId="29" fillId="15" borderId="15" xfId="0" applyNumberFormat="1" applyFont="1" applyFill="1" applyBorder="1" applyAlignment="1" applyProtection="1">
      <alignment horizontal="right" vertical="center"/>
      <protection hidden="1"/>
    </xf>
    <xf numFmtId="168" fontId="29" fillId="13" borderId="11" xfId="0" applyNumberFormat="1" applyFont="1" applyFill="1" applyBorder="1" applyAlignment="1" applyProtection="1">
      <alignment horizontal="center" vertical="center"/>
      <protection hidden="1"/>
    </xf>
    <xf numFmtId="168" fontId="29" fillId="13" borderId="29" xfId="0" applyNumberFormat="1" applyFont="1" applyFill="1" applyBorder="1" applyAlignment="1" applyProtection="1">
      <alignment horizontal="center" vertical="center"/>
      <protection hidden="1"/>
    </xf>
    <xf numFmtId="168" fontId="29" fillId="15" borderId="11" xfId="0" applyNumberFormat="1" applyFont="1" applyFill="1" applyBorder="1" applyAlignment="1" applyProtection="1">
      <alignment horizontal="right" vertical="center"/>
      <protection hidden="1"/>
    </xf>
    <xf numFmtId="0" fontId="29" fillId="17" borderId="29" xfId="0" applyFont="1" applyFill="1" applyBorder="1" applyAlignment="1" applyProtection="1">
      <alignment horizontal="center" vertical="center" wrapText="1"/>
      <protection hidden="1"/>
    </xf>
    <xf numFmtId="0" fontId="29" fillId="15" borderId="15" xfId="0" applyFont="1" applyFill="1" applyBorder="1" applyAlignment="1" applyProtection="1">
      <alignment horizontal="center" vertical="center"/>
      <protection hidden="1"/>
    </xf>
    <xf numFmtId="0" fontId="29" fillId="17" borderId="43" xfId="0" applyFont="1" applyFill="1" applyBorder="1" applyAlignment="1" applyProtection="1">
      <alignment horizontal="center" vertical="center" wrapText="1"/>
      <protection hidden="1"/>
    </xf>
    <xf numFmtId="0" fontId="29" fillId="17" borderId="15" xfId="0" applyFont="1" applyFill="1" applyBorder="1" applyAlignment="1" applyProtection="1">
      <alignment horizontal="center" vertical="center"/>
      <protection hidden="1"/>
    </xf>
    <xf numFmtId="0" fontId="29" fillId="17" borderId="29" xfId="0" applyFont="1" applyFill="1" applyBorder="1" applyAlignment="1" applyProtection="1">
      <alignment horizontal="center" vertical="center"/>
      <protection hidden="1"/>
    </xf>
    <xf numFmtId="168" fontId="30" fillId="16" borderId="0" xfId="0" applyNumberFormat="1" applyFont="1" applyFill="1" applyBorder="1" applyAlignment="1" applyProtection="1">
      <alignment vertical="center"/>
      <protection hidden="1"/>
    </xf>
    <xf numFmtId="0" fontId="29" fillId="15" borderId="10" xfId="0" applyFont="1" applyFill="1" applyBorder="1" applyAlignment="1" applyProtection="1">
      <alignment horizontal="center" vertical="center" wrapText="1"/>
      <protection hidden="1"/>
    </xf>
    <xf numFmtId="168" fontId="30" fillId="17" borderId="11" xfId="0" applyNumberFormat="1" applyFont="1" applyFill="1" applyBorder="1" applyAlignment="1" applyProtection="1">
      <alignment horizontal="right" vertical="center"/>
      <protection hidden="1"/>
    </xf>
    <xf numFmtId="0" fontId="29" fillId="14" borderId="43" xfId="0" applyFont="1" applyFill="1" applyBorder="1" applyAlignment="1" applyProtection="1">
      <alignment horizontal="left" vertical="center"/>
      <protection hidden="1"/>
    </xf>
    <xf numFmtId="3" fontId="39" fillId="17" borderId="29" xfId="0" applyNumberFormat="1" applyFont="1" applyFill="1" applyBorder="1" applyAlignment="1" applyProtection="1">
      <alignment horizontal="right" vertical="center"/>
      <protection hidden="1"/>
    </xf>
    <xf numFmtId="10" fontId="30" fillId="17" borderId="28" xfId="0" applyNumberFormat="1" applyFont="1" applyFill="1" applyBorder="1" applyAlignment="1" applyProtection="1">
      <alignment horizontal="right" vertical="center"/>
      <protection hidden="1"/>
    </xf>
    <xf numFmtId="168" fontId="30" fillId="14" borderId="19" xfId="0" applyNumberFormat="1" applyFont="1" applyFill="1" applyBorder="1" applyAlignment="1" applyProtection="1">
      <alignment horizontal="right" vertical="center"/>
      <protection hidden="1"/>
    </xf>
    <xf numFmtId="168" fontId="30" fillId="17" borderId="33" xfId="0" applyNumberFormat="1" applyFont="1" applyFill="1" applyBorder="1" applyAlignment="1" applyProtection="1">
      <alignment horizontal="right" vertical="center"/>
      <protection hidden="1"/>
    </xf>
    <xf numFmtId="10" fontId="30" fillId="17" borderId="22" xfId="0" applyNumberFormat="1" applyFont="1" applyFill="1" applyBorder="1" applyAlignment="1" applyProtection="1">
      <alignment horizontal="right" vertical="center"/>
      <protection locked="0"/>
    </xf>
    <xf numFmtId="10" fontId="30" fillId="17" borderId="14" xfId="0" applyNumberFormat="1" applyFont="1" applyFill="1" applyBorder="1" applyAlignment="1" applyProtection="1">
      <alignment horizontal="right" vertical="center"/>
      <protection locked="0"/>
    </xf>
    <xf numFmtId="10" fontId="30" fillId="17" borderId="13" xfId="0" applyNumberFormat="1" applyFont="1" applyFill="1" applyBorder="1" applyAlignment="1" applyProtection="1">
      <alignment horizontal="right" vertical="center"/>
      <protection hidden="1"/>
    </xf>
    <xf numFmtId="3" fontId="29" fillId="17" borderId="29" xfId="0" applyNumberFormat="1" applyFont="1" applyFill="1" applyBorder="1" applyAlignment="1" applyProtection="1">
      <alignment horizontal="center" vertical="center"/>
      <protection hidden="1"/>
    </xf>
    <xf numFmtId="168" fontId="29" fillId="17" borderId="16" xfId="0" applyNumberFormat="1" applyFont="1" applyFill="1" applyBorder="1" applyAlignment="1" applyProtection="1">
      <alignment horizontal="center" vertical="center"/>
      <protection hidden="1"/>
    </xf>
    <xf numFmtId="10" fontId="30" fillId="17" borderId="10" xfId="0" applyNumberFormat="1" applyFont="1" applyFill="1" applyBorder="1" applyAlignment="1" applyProtection="1">
      <alignment horizontal="right" vertical="center"/>
      <protection hidden="1"/>
    </xf>
    <xf numFmtId="3" fontId="29" fillId="17" borderId="10" xfId="0" applyNumberFormat="1" applyFont="1" applyFill="1" applyBorder="1" applyAlignment="1" applyProtection="1">
      <alignment horizontal="center" vertical="center"/>
      <protection hidden="1"/>
    </xf>
    <xf numFmtId="9" fontId="29" fillId="17" borderId="11" xfId="0" applyNumberFormat="1" applyFont="1" applyFill="1" applyBorder="1" applyAlignment="1" applyProtection="1">
      <alignment horizontal="center" vertical="center"/>
      <protection hidden="1"/>
    </xf>
    <xf numFmtId="9" fontId="29" fillId="17" borderId="16" xfId="0" applyNumberFormat="1" applyFont="1" applyFill="1" applyBorder="1" applyAlignment="1" applyProtection="1">
      <alignment horizontal="center" vertical="center"/>
      <protection hidden="1"/>
    </xf>
    <xf numFmtId="9" fontId="29" fillId="17" borderId="29" xfId="0" applyNumberFormat="1" applyFont="1" applyFill="1" applyBorder="1" applyAlignment="1" applyProtection="1">
      <alignment horizontal="center" vertical="center"/>
      <protection hidden="1"/>
    </xf>
    <xf numFmtId="168" fontId="29" fillId="17" borderId="10" xfId="0" applyNumberFormat="1" applyFont="1" applyFill="1" applyBorder="1" applyAlignment="1" applyProtection="1">
      <alignment horizontal="center" vertical="center"/>
      <protection hidden="1"/>
    </xf>
    <xf numFmtId="9" fontId="29" fillId="17" borderId="10" xfId="0" applyNumberFormat="1" applyFont="1" applyFill="1" applyBorder="1" applyAlignment="1" applyProtection="1">
      <alignment horizontal="center" vertical="center"/>
      <protection hidden="1"/>
    </xf>
    <xf numFmtId="10" fontId="29" fillId="17" borderId="29" xfId="0" applyNumberFormat="1" applyFont="1" applyFill="1" applyBorder="1" applyAlignment="1" applyProtection="1">
      <alignment horizontal="right" vertical="center"/>
      <protection hidden="1"/>
    </xf>
    <xf numFmtId="9" fontId="29" fillId="15" borderId="43" xfId="0" applyNumberFormat="1" applyFont="1" applyFill="1" applyBorder="1" applyAlignment="1" applyProtection="1">
      <alignment horizontal="center" vertical="center"/>
      <protection hidden="1"/>
    </xf>
    <xf numFmtId="168" fontId="29" fillId="15" borderId="34" xfId="0" applyNumberFormat="1" applyFont="1" applyFill="1" applyBorder="1" applyAlignment="1" applyProtection="1">
      <alignment horizontal="center" vertical="center"/>
      <protection hidden="1"/>
    </xf>
    <xf numFmtId="168" fontId="29" fillId="15" borderId="15" xfId="0" applyNumberFormat="1" applyFont="1" applyFill="1" applyBorder="1" applyAlignment="1" applyProtection="1">
      <alignment horizontal="center" vertical="center"/>
      <protection hidden="1"/>
    </xf>
    <xf numFmtId="10" fontId="29" fillId="15" borderId="15" xfId="0" applyNumberFormat="1" applyFont="1" applyFill="1" applyBorder="1" applyAlignment="1" applyProtection="1">
      <alignment horizontal="center" vertical="center"/>
      <protection hidden="1"/>
    </xf>
    <xf numFmtId="0" fontId="29" fillId="13" borderId="11" xfId="0" applyFont="1" applyFill="1" applyBorder="1" applyAlignment="1" applyProtection="1">
      <alignment vertical="center"/>
      <protection hidden="1"/>
    </xf>
    <xf numFmtId="10" fontId="29" fillId="13" borderId="10" xfId="0" applyNumberFormat="1" applyFont="1" applyFill="1" applyBorder="1" applyAlignment="1" applyProtection="1">
      <alignment horizontal="right" vertical="center"/>
      <protection hidden="1"/>
    </xf>
    <xf numFmtId="0" fontId="29" fillId="14" borderId="11" xfId="0" applyFont="1" applyFill="1" applyBorder="1" applyAlignment="1" applyProtection="1">
      <alignment horizontal="left" vertical="center"/>
      <protection hidden="1"/>
    </xf>
    <xf numFmtId="3" fontId="29" fillId="14" borderId="10" xfId="0" applyNumberFormat="1" applyFont="1" applyFill="1" applyBorder="1" applyAlignment="1" applyProtection="1">
      <alignment horizontal="center" vertical="center"/>
      <protection hidden="1"/>
    </xf>
    <xf numFmtId="0" fontId="0" fillId="16" borderId="0" xfId="0" applyFill="1" applyAlignment="1" applyProtection="1">
      <alignment horizontal="center" vertical="center"/>
      <protection hidden="1"/>
    </xf>
    <xf numFmtId="0" fontId="29" fillId="14" borderId="11" xfId="0" applyFont="1" applyFill="1" applyBorder="1" applyAlignment="1" applyProtection="1">
      <alignment horizontal="center" vertical="center"/>
      <protection hidden="1"/>
    </xf>
    <xf numFmtId="0" fontId="29" fillId="14" borderId="16" xfId="0" applyFont="1" applyFill="1" applyBorder="1" applyAlignment="1" applyProtection="1">
      <alignment horizontal="center" vertical="center"/>
      <protection hidden="1"/>
    </xf>
    <xf numFmtId="0" fontId="30" fillId="16" borderId="0" xfId="0" applyFont="1" applyFill="1" applyBorder="1" applyAlignment="1" applyProtection="1">
      <alignment horizontal="center" vertical="center"/>
      <protection hidden="1"/>
    </xf>
    <xf numFmtId="168" fontId="30" fillId="14" borderId="12" xfId="0" applyNumberFormat="1" applyFont="1" applyFill="1" applyBorder="1" applyAlignment="1" applyProtection="1">
      <alignment horizontal="right" vertical="center"/>
      <protection hidden="1"/>
    </xf>
    <xf numFmtId="168" fontId="30" fillId="14" borderId="40" xfId="0" applyNumberFormat="1" applyFont="1" applyFill="1" applyBorder="1" applyAlignment="1" applyProtection="1">
      <alignment horizontal="right" vertical="center"/>
      <protection hidden="1"/>
    </xf>
    <xf numFmtId="168" fontId="30" fillId="16" borderId="0" xfId="0" applyNumberFormat="1" applyFont="1" applyFill="1" applyBorder="1" applyAlignment="1" applyProtection="1">
      <alignment horizontal="center" vertical="center"/>
      <protection hidden="1"/>
    </xf>
    <xf numFmtId="0" fontId="0" fillId="16" borderId="0" xfId="0" applyFill="1" applyBorder="1" applyAlignment="1" applyProtection="1">
      <alignment horizontal="left" vertical="center"/>
      <protection hidden="1"/>
    </xf>
    <xf numFmtId="3" fontId="0" fillId="16" borderId="0" xfId="0" applyNumberFormat="1" applyFill="1" applyAlignment="1" applyProtection="1">
      <alignment vertical="center"/>
      <protection hidden="1"/>
    </xf>
    <xf numFmtId="168" fontId="29" fillId="14" borderId="15" xfId="0" applyNumberFormat="1" applyFont="1" applyFill="1" applyBorder="1" applyAlignment="1" applyProtection="1">
      <alignment horizontal="center" vertical="center"/>
      <protection hidden="1"/>
    </xf>
    <xf numFmtId="168" fontId="29" fillId="14" borderId="22" xfId="0" applyNumberFormat="1" applyFont="1" applyFill="1" applyBorder="1" applyAlignment="1" applyProtection="1">
      <alignment horizontal="center" vertical="center"/>
      <protection hidden="1"/>
    </xf>
    <xf numFmtId="0" fontId="29" fillId="14" borderId="16" xfId="0" applyNumberFormat="1" applyFont="1" applyFill="1" applyBorder="1" applyAlignment="1" applyProtection="1">
      <alignment horizontal="center" vertical="center"/>
      <protection hidden="1"/>
    </xf>
    <xf numFmtId="168" fontId="30" fillId="15" borderId="10" xfId="0" applyNumberFormat="1" applyFont="1" applyFill="1" applyBorder="1" applyAlignment="1" applyProtection="1">
      <alignment horizontal="right" vertical="center"/>
      <protection hidden="1"/>
    </xf>
    <xf numFmtId="165" fontId="29" fillId="14" borderId="11" xfId="0" applyNumberFormat="1" applyFont="1" applyFill="1" applyBorder="1" applyAlignment="1" applyProtection="1">
      <alignment horizontal="right" vertical="center"/>
      <protection hidden="1"/>
    </xf>
    <xf numFmtId="4" fontId="29" fillId="14" borderId="10" xfId="0" applyNumberFormat="1" applyFont="1" applyFill="1" applyBorder="1" applyAlignment="1" applyProtection="1">
      <alignment horizontal="center" vertical="center"/>
      <protection hidden="1"/>
    </xf>
    <xf numFmtId="4" fontId="29" fillId="14" borderId="10" xfId="0" applyNumberFormat="1" applyFont="1" applyFill="1" applyBorder="1" applyAlignment="1" applyProtection="1">
      <alignment horizontal="right" vertical="center"/>
      <protection hidden="1"/>
    </xf>
    <xf numFmtId="3" fontId="29" fillId="14" borderId="29" xfId="0" applyNumberFormat="1" applyFont="1" applyFill="1" applyBorder="1" applyAlignment="1" applyProtection="1">
      <alignment horizontal="right" vertical="center"/>
      <protection hidden="1"/>
    </xf>
    <xf numFmtId="0" fontId="0" fillId="16" borderId="0" xfId="0" applyFill="1" applyAlignment="1" applyProtection="1">
      <alignment horizontal="left" vertical="center"/>
      <protection hidden="1"/>
    </xf>
    <xf numFmtId="0" fontId="0" fillId="16" borderId="0" xfId="0" applyFill="1" applyAlignment="1" applyProtection="1">
      <alignment horizontal="center" vertical="center"/>
      <protection hidden="1"/>
    </xf>
    <xf numFmtId="164" fontId="7" fillId="16" borderId="0" xfId="11" applyNumberFormat="1" applyFill="1" applyAlignment="1" applyProtection="1">
      <alignment horizontal="left" vertical="center"/>
      <protection hidden="1"/>
    </xf>
    <xf numFmtId="164" fontId="27" fillId="16" borderId="0" xfId="11" applyNumberFormat="1" applyFont="1" applyFill="1" applyAlignment="1" applyProtection="1">
      <alignment horizontal="left" vertical="center"/>
      <protection hidden="1"/>
    </xf>
    <xf numFmtId="0" fontId="0" fillId="16" borderId="0" xfId="0" applyFill="1" applyBorder="1" applyAlignment="1" applyProtection="1">
      <alignment horizontal="left" vertical="center"/>
      <protection hidden="1"/>
    </xf>
    <xf numFmtId="0" fontId="28" fillId="16" borderId="0" xfId="0" applyFont="1" applyFill="1" applyBorder="1" applyAlignment="1" applyProtection="1">
      <alignment horizontal="center" vertical="center"/>
      <protection hidden="1"/>
    </xf>
    <xf numFmtId="0" fontId="7" fillId="16" borderId="0" xfId="11" applyFill="1" applyAlignment="1" applyProtection="1">
      <alignment horizontal="left" vertical="center"/>
      <protection hidden="1"/>
    </xf>
    <xf numFmtId="0" fontId="0" fillId="16" borderId="0" xfId="0" applyFill="1" applyAlignment="1" applyProtection="1">
      <alignment horizontal="center"/>
      <protection hidden="1"/>
    </xf>
    <xf numFmtId="0" fontId="24" fillId="16" borderId="0" xfId="0" applyFont="1" applyFill="1" applyAlignment="1" applyProtection="1">
      <alignment horizontal="center" vertical="center"/>
      <protection hidden="1"/>
    </xf>
    <xf numFmtId="0" fontId="0" fillId="16" borderId="0" xfId="0" applyFill="1" applyAlignment="1" applyProtection="1">
      <alignment horizontal="left" vertical="center" wrapText="1"/>
      <protection hidden="1"/>
    </xf>
    <xf numFmtId="0" fontId="7" fillId="16" borderId="0" xfId="11" applyFill="1" applyAlignment="1" applyProtection="1">
      <alignment horizontal="left"/>
      <protection hidden="1"/>
    </xf>
    <xf numFmtId="0" fontId="24" fillId="16" borderId="0" xfId="0" applyFont="1" applyFill="1" applyAlignment="1" applyProtection="1">
      <alignment horizontal="left" vertical="center"/>
      <protection hidden="1"/>
    </xf>
    <xf numFmtId="0" fontId="29" fillId="17" borderId="43" xfId="0" applyFont="1" applyFill="1" applyBorder="1" applyAlignment="1" applyProtection="1">
      <alignment horizontal="center" vertical="center"/>
      <protection hidden="1"/>
    </xf>
    <xf numFmtId="0" fontId="29" fillId="17" borderId="33" xfId="0" applyFont="1" applyFill="1" applyBorder="1" applyAlignment="1" applyProtection="1">
      <alignment horizontal="center" vertical="center"/>
      <protection hidden="1"/>
    </xf>
    <xf numFmtId="0" fontId="29" fillId="17" borderId="15" xfId="0" applyFont="1" applyFill="1" applyBorder="1" applyAlignment="1" applyProtection="1">
      <alignment horizontal="center" vertical="center"/>
      <protection hidden="1"/>
    </xf>
    <xf numFmtId="0" fontId="29" fillId="17" borderId="11" xfId="0" applyFont="1" applyFill="1" applyBorder="1" applyAlignment="1" applyProtection="1">
      <alignment horizontal="center" vertical="center"/>
      <protection hidden="1"/>
    </xf>
    <xf numFmtId="0" fontId="29" fillId="17" borderId="16" xfId="0" applyFont="1" applyFill="1" applyBorder="1" applyAlignment="1" applyProtection="1">
      <alignment horizontal="center" vertical="center"/>
      <protection hidden="1"/>
    </xf>
    <xf numFmtId="0" fontId="29" fillId="17" borderId="29" xfId="0" applyFont="1" applyFill="1" applyBorder="1" applyAlignment="1" applyProtection="1">
      <alignment horizontal="center" vertical="center"/>
      <protection hidden="1"/>
    </xf>
    <xf numFmtId="9" fontId="29" fillId="17" borderId="11" xfId="0" applyNumberFormat="1" applyFont="1" applyFill="1" applyBorder="1" applyAlignment="1" applyProtection="1">
      <alignment horizontal="center" vertical="center"/>
      <protection hidden="1"/>
    </xf>
    <xf numFmtId="9" fontId="29" fillId="17" borderId="29" xfId="0" applyNumberFormat="1" applyFont="1" applyFill="1" applyBorder="1" applyAlignment="1" applyProtection="1">
      <alignment horizontal="center" vertical="center"/>
      <protection hidden="1"/>
    </xf>
    <xf numFmtId="168" fontId="29" fillId="17" borderId="11" xfId="0" applyNumberFormat="1" applyFont="1" applyFill="1" applyBorder="1" applyAlignment="1" applyProtection="1">
      <alignment horizontal="center" vertical="center"/>
      <protection hidden="1"/>
    </xf>
    <xf numFmtId="168" fontId="29" fillId="17" borderId="29" xfId="0" applyNumberFormat="1" applyFont="1" applyFill="1" applyBorder="1" applyAlignment="1" applyProtection="1">
      <alignment horizontal="center" vertical="center"/>
      <protection hidden="1"/>
    </xf>
    <xf numFmtId="0" fontId="29" fillId="15" borderId="11" xfId="0" applyFont="1" applyFill="1" applyBorder="1" applyAlignment="1" applyProtection="1">
      <alignment horizontal="center" vertical="center"/>
      <protection hidden="1"/>
    </xf>
    <xf numFmtId="0" fontId="29" fillId="15" borderId="16" xfId="0" applyFont="1" applyFill="1" applyBorder="1" applyAlignment="1" applyProtection="1">
      <alignment horizontal="center" vertical="center"/>
      <protection hidden="1"/>
    </xf>
    <xf numFmtId="0" fontId="29" fillId="15" borderId="29" xfId="0" applyFont="1" applyFill="1" applyBorder="1" applyAlignment="1" applyProtection="1">
      <alignment horizontal="center" vertical="center"/>
      <protection hidden="1"/>
    </xf>
    <xf numFmtId="168" fontId="29" fillId="13" borderId="11" xfId="0" applyNumberFormat="1" applyFont="1" applyFill="1" applyBorder="1" applyAlignment="1" applyProtection="1">
      <alignment horizontal="center" vertical="center"/>
      <protection hidden="1"/>
    </xf>
    <xf numFmtId="168" fontId="29" fillId="13" borderId="16" xfId="0" applyNumberFormat="1" applyFont="1" applyFill="1" applyBorder="1" applyAlignment="1" applyProtection="1">
      <alignment horizontal="center" vertical="center"/>
      <protection hidden="1"/>
    </xf>
    <xf numFmtId="168" fontId="29" fillId="13" borderId="29" xfId="0" applyNumberFormat="1" applyFont="1" applyFill="1" applyBorder="1" applyAlignment="1" applyProtection="1">
      <alignment horizontal="center" vertical="center"/>
      <protection hidden="1"/>
    </xf>
    <xf numFmtId="9" fontId="29" fillId="15" borderId="11" xfId="0" applyNumberFormat="1" applyFont="1" applyFill="1" applyBorder="1" applyAlignment="1" applyProtection="1">
      <alignment horizontal="center" vertical="center"/>
      <protection hidden="1"/>
    </xf>
    <xf numFmtId="9" fontId="29" fillId="15" borderId="29" xfId="0" applyNumberFormat="1" applyFont="1" applyFill="1" applyBorder="1" applyAlignment="1" applyProtection="1">
      <alignment horizontal="center" vertical="center"/>
      <protection hidden="1"/>
    </xf>
    <xf numFmtId="0" fontId="30" fillId="16" borderId="0" xfId="0" applyFont="1" applyFill="1" applyAlignment="1" applyProtection="1">
      <alignment horizontal="center" vertical="center"/>
      <protection hidden="1"/>
    </xf>
    <xf numFmtId="0" fontId="30" fillId="16" borderId="38" xfId="0" applyFont="1" applyFill="1" applyBorder="1" applyAlignment="1" applyProtection="1">
      <alignment horizontal="center" vertical="center"/>
      <protection hidden="1"/>
    </xf>
    <xf numFmtId="0" fontId="32" fillId="16" borderId="0" xfId="0" applyFont="1" applyFill="1" applyAlignment="1" applyProtection="1">
      <alignment horizontal="left" vertical="center"/>
      <protection hidden="1"/>
    </xf>
    <xf numFmtId="0" fontId="29" fillId="17" borderId="43" xfId="0" applyFont="1" applyFill="1" applyBorder="1" applyAlignment="1" applyProtection="1">
      <alignment horizontal="center" vertical="center" wrapText="1"/>
      <protection hidden="1"/>
    </xf>
    <xf numFmtId="0" fontId="29" fillId="17" borderId="15" xfId="0" applyFont="1" applyFill="1" applyBorder="1" applyAlignment="1" applyProtection="1">
      <alignment horizontal="center" vertical="center" wrapText="1"/>
      <protection hidden="1"/>
    </xf>
    <xf numFmtId="3" fontId="29" fillId="17" borderId="11" xfId="0" applyNumberFormat="1" applyFont="1" applyFill="1" applyBorder="1" applyAlignment="1" applyProtection="1">
      <alignment horizontal="center" vertical="center"/>
      <protection hidden="1"/>
    </xf>
    <xf numFmtId="3" fontId="29" fillId="17" borderId="16" xfId="0" applyNumberFormat="1" applyFont="1" applyFill="1" applyBorder="1" applyAlignment="1" applyProtection="1">
      <alignment horizontal="center" vertical="center"/>
      <protection hidden="1"/>
    </xf>
    <xf numFmtId="3" fontId="29" fillId="17" borderId="29" xfId="0" applyNumberFormat="1" applyFont="1" applyFill="1" applyBorder="1" applyAlignment="1" applyProtection="1">
      <alignment horizontal="center" vertical="center"/>
      <protection hidden="1"/>
    </xf>
    <xf numFmtId="168" fontId="29" fillId="17" borderId="16" xfId="0" applyNumberFormat="1" applyFont="1" applyFill="1" applyBorder="1" applyAlignment="1" applyProtection="1">
      <alignment horizontal="center" vertical="center"/>
      <protection hidden="1"/>
    </xf>
    <xf numFmtId="0" fontId="29" fillId="17" borderId="11" xfId="0" applyFont="1" applyFill="1" applyBorder="1" applyAlignment="1" applyProtection="1">
      <alignment horizontal="center" vertical="center" wrapText="1"/>
      <protection hidden="1"/>
    </xf>
    <xf numFmtId="0" fontId="29" fillId="17" borderId="29" xfId="0" applyFont="1" applyFill="1" applyBorder="1" applyAlignment="1" applyProtection="1">
      <alignment horizontal="center" vertical="center" wrapText="1"/>
      <protection hidden="1"/>
    </xf>
    <xf numFmtId="9" fontId="29" fillId="13" borderId="11" xfId="0" applyNumberFormat="1" applyFont="1" applyFill="1" applyBorder="1" applyAlignment="1" applyProtection="1">
      <alignment horizontal="center" vertical="center"/>
      <protection hidden="1"/>
    </xf>
    <xf numFmtId="9" fontId="29" fillId="13" borderId="29" xfId="0" applyNumberFormat="1" applyFont="1" applyFill="1" applyBorder="1" applyAlignment="1" applyProtection="1">
      <alignment horizontal="center" vertical="center"/>
      <protection hidden="1"/>
    </xf>
    <xf numFmtId="168" fontId="29" fillId="14" borderId="11" xfId="0" applyNumberFormat="1" applyFont="1" applyFill="1" applyBorder="1" applyAlignment="1" applyProtection="1">
      <alignment horizontal="center" vertical="center"/>
      <protection hidden="1"/>
    </xf>
    <xf numFmtId="168" fontId="29" fillId="14" borderId="16" xfId="0" applyNumberFormat="1" applyFont="1" applyFill="1" applyBorder="1" applyAlignment="1" applyProtection="1">
      <alignment horizontal="center" vertical="center"/>
      <protection hidden="1"/>
    </xf>
    <xf numFmtId="168" fontId="29" fillId="14" borderId="29" xfId="0" applyNumberFormat="1" applyFont="1" applyFill="1" applyBorder="1" applyAlignment="1" applyProtection="1">
      <alignment horizontal="center" vertical="center"/>
      <protection hidden="1"/>
    </xf>
    <xf numFmtId="0" fontId="29" fillId="16" borderId="35" xfId="0" applyFont="1" applyFill="1" applyBorder="1" applyAlignment="1" applyProtection="1">
      <alignment horizontal="center" vertical="center"/>
      <protection hidden="1"/>
    </xf>
    <xf numFmtId="0" fontId="29" fillId="14" borderId="43" xfId="0" applyFont="1" applyFill="1" applyBorder="1" applyAlignment="1" applyProtection="1">
      <alignment horizontal="center" vertical="center"/>
      <protection hidden="1"/>
    </xf>
    <xf numFmtId="0" fontId="29" fillId="14" borderId="15" xfId="0" applyFont="1" applyFill="1" applyBorder="1" applyAlignment="1" applyProtection="1">
      <alignment horizontal="center" vertical="center"/>
      <protection hidden="1"/>
    </xf>
    <xf numFmtId="0" fontId="29" fillId="14" borderId="11" xfId="0" applyFont="1" applyFill="1" applyBorder="1" applyAlignment="1" applyProtection="1">
      <alignment horizontal="center" vertical="center"/>
      <protection hidden="1"/>
    </xf>
    <xf numFmtId="0" fontId="29" fillId="14" borderId="16" xfId="0" applyFont="1" applyFill="1" applyBorder="1" applyAlignment="1" applyProtection="1">
      <alignment horizontal="center" vertical="center"/>
      <protection hidden="1"/>
    </xf>
    <xf numFmtId="0" fontId="29" fillId="14" borderId="29" xfId="0" applyFont="1" applyFill="1" applyBorder="1" applyAlignment="1" applyProtection="1">
      <alignment horizontal="center" vertical="center"/>
      <protection hidden="1"/>
    </xf>
    <xf numFmtId="0" fontId="29" fillId="14" borderId="11" xfId="0" applyFont="1" applyFill="1" applyBorder="1" applyAlignment="1" applyProtection="1">
      <alignment horizontal="center" vertical="center" wrapText="1"/>
      <protection hidden="1"/>
    </xf>
    <xf numFmtId="0" fontId="29" fillId="14" borderId="16" xfId="0" applyFont="1" applyFill="1" applyBorder="1" applyAlignment="1" applyProtection="1">
      <alignment horizontal="center" vertical="center" wrapText="1"/>
      <protection hidden="1"/>
    </xf>
    <xf numFmtId="0" fontId="29" fillId="14" borderId="29" xfId="0" applyFont="1" applyFill="1" applyBorder="1" applyAlignment="1" applyProtection="1">
      <alignment horizontal="center" vertical="center" wrapText="1"/>
      <protection hidden="1"/>
    </xf>
    <xf numFmtId="168" fontId="29" fillId="15" borderId="11" xfId="0" applyNumberFormat="1" applyFont="1" applyFill="1" applyBorder="1" applyAlignment="1" applyProtection="1">
      <alignment horizontal="center" vertical="center"/>
      <protection hidden="1"/>
    </xf>
    <xf numFmtId="168" fontId="29" fillId="15" borderId="16" xfId="0" applyNumberFormat="1" applyFont="1" applyFill="1" applyBorder="1" applyAlignment="1" applyProtection="1">
      <alignment horizontal="center" vertical="center"/>
      <protection hidden="1"/>
    </xf>
    <xf numFmtId="168" fontId="29" fillId="15" borderId="29" xfId="0" applyNumberFormat="1" applyFont="1" applyFill="1" applyBorder="1" applyAlignment="1" applyProtection="1">
      <alignment horizontal="center" vertical="center"/>
      <protection hidden="1"/>
    </xf>
    <xf numFmtId="0" fontId="30" fillId="16" borderId="16" xfId="0" applyFont="1" applyFill="1" applyBorder="1" applyAlignment="1" applyProtection="1">
      <alignment horizontal="center" vertical="center"/>
      <protection hidden="1"/>
    </xf>
    <xf numFmtId="0" fontId="29" fillId="15" borderId="43" xfId="0" applyFont="1" applyFill="1" applyBorder="1" applyAlignment="1" applyProtection="1">
      <alignment horizontal="center" vertical="center"/>
      <protection hidden="1"/>
    </xf>
    <xf numFmtId="0" fontId="29" fillId="15" borderId="33" xfId="0" applyFont="1" applyFill="1" applyBorder="1" applyAlignment="1" applyProtection="1">
      <alignment horizontal="center" vertical="center"/>
      <protection hidden="1"/>
    </xf>
    <xf numFmtId="0" fontId="29" fillId="15" borderId="15" xfId="0" applyFont="1" applyFill="1" applyBorder="1" applyAlignment="1" applyProtection="1">
      <alignment horizontal="center" vertical="center"/>
      <protection hidden="1"/>
    </xf>
    <xf numFmtId="0" fontId="29" fillId="13" borderId="43" xfId="0" applyFont="1" applyFill="1" applyBorder="1" applyAlignment="1" applyProtection="1">
      <alignment horizontal="center" vertical="center"/>
      <protection hidden="1"/>
    </xf>
    <xf numFmtId="0" fontId="29" fillId="13" borderId="15" xfId="0" applyFont="1" applyFill="1" applyBorder="1" applyAlignment="1" applyProtection="1">
      <alignment horizontal="center" vertical="center"/>
      <protection hidden="1"/>
    </xf>
    <xf numFmtId="0" fontId="29" fillId="16" borderId="0" xfId="0" applyFont="1" applyFill="1" applyBorder="1" applyAlignment="1" applyProtection="1">
      <alignment horizontal="right" vertical="center"/>
      <protection hidden="1"/>
    </xf>
    <xf numFmtId="0" fontId="29" fillId="15" borderId="11" xfId="0" applyFont="1" applyFill="1" applyBorder="1" applyAlignment="1" applyProtection="1">
      <alignment horizontal="left" vertical="center"/>
      <protection hidden="1"/>
    </xf>
    <xf numFmtId="0" fontId="29" fillId="15" borderId="16" xfId="0" applyFont="1" applyFill="1" applyBorder="1" applyAlignment="1" applyProtection="1">
      <alignment horizontal="left" vertical="center"/>
      <protection hidden="1"/>
    </xf>
    <xf numFmtId="0" fontId="29" fillId="15" borderId="29" xfId="0" applyFont="1" applyFill="1" applyBorder="1" applyAlignment="1" applyProtection="1">
      <alignment horizontal="left" vertical="center"/>
      <protection hidden="1"/>
    </xf>
    <xf numFmtId="0" fontId="29" fillId="16" borderId="11" xfId="0" applyFont="1" applyFill="1" applyBorder="1" applyAlignment="1" applyProtection="1">
      <alignment horizontal="center" vertical="center"/>
      <protection hidden="1"/>
    </xf>
    <xf numFmtId="0" fontId="29" fillId="16" borderId="29" xfId="0" applyFont="1" applyFill="1" applyBorder="1" applyAlignment="1" applyProtection="1">
      <alignment horizontal="center" vertical="center"/>
      <protection hidden="1"/>
    </xf>
    <xf numFmtId="0" fontId="29" fillId="16" borderId="43" xfId="0" applyFont="1" applyFill="1" applyBorder="1" applyAlignment="1" applyProtection="1">
      <alignment horizontal="center" vertical="center"/>
      <protection hidden="1"/>
    </xf>
    <xf numFmtId="0" fontId="29" fillId="16" borderId="15" xfId="0" applyFont="1" applyFill="1" applyBorder="1" applyAlignment="1" applyProtection="1">
      <alignment horizontal="center" vertical="center"/>
      <protection hidden="1"/>
    </xf>
    <xf numFmtId="167" fontId="29" fillId="16" borderId="11" xfId="0" applyNumberFormat="1" applyFont="1" applyFill="1" applyBorder="1" applyAlignment="1" applyProtection="1">
      <alignment horizontal="center" vertical="center"/>
      <protection hidden="1"/>
    </xf>
    <xf numFmtId="167" fontId="29" fillId="16" borderId="29" xfId="0" applyNumberFormat="1" applyFont="1" applyFill="1" applyBorder="1" applyAlignment="1" applyProtection="1">
      <alignment horizontal="center" vertical="center"/>
      <protection hidden="1"/>
    </xf>
    <xf numFmtId="0" fontId="29" fillId="13" borderId="11" xfId="0" applyFont="1" applyFill="1" applyBorder="1" applyAlignment="1" applyProtection="1">
      <alignment horizontal="left" vertical="center"/>
      <protection hidden="1"/>
    </xf>
    <xf numFmtId="0" fontId="29" fillId="13" borderId="16" xfId="0" applyFont="1" applyFill="1" applyBorder="1" applyAlignment="1" applyProtection="1">
      <alignment horizontal="left" vertical="center"/>
      <protection hidden="1"/>
    </xf>
    <xf numFmtId="0" fontId="29" fillId="13" borderId="29" xfId="0" applyFont="1" applyFill="1" applyBorder="1" applyAlignment="1" applyProtection="1">
      <alignment horizontal="left" vertical="center"/>
      <protection hidden="1"/>
    </xf>
    <xf numFmtId="0" fontId="29" fillId="16" borderId="16" xfId="0" applyFont="1" applyFill="1" applyBorder="1" applyAlignment="1" applyProtection="1">
      <alignment horizontal="center" vertical="center"/>
      <protection hidden="1"/>
    </xf>
    <xf numFmtId="0" fontId="30" fillId="16" borderId="0" xfId="0" applyFont="1" applyFill="1" applyBorder="1" applyAlignment="1" applyProtection="1">
      <alignment horizontal="center" vertical="center"/>
      <protection hidden="1"/>
    </xf>
    <xf numFmtId="0" fontId="30" fillId="14" borderId="34" xfId="0" applyFont="1" applyFill="1" applyBorder="1" applyAlignment="1" applyProtection="1">
      <alignment horizontal="left" vertical="center"/>
      <protection hidden="1"/>
    </xf>
    <xf numFmtId="0" fontId="30" fillId="14" borderId="42" xfId="0" applyFont="1" applyFill="1" applyBorder="1" applyAlignment="1" applyProtection="1">
      <alignment horizontal="left" vertical="center"/>
      <protection hidden="1"/>
    </xf>
    <xf numFmtId="0" fontId="30" fillId="14" borderId="40" xfId="0" applyFont="1" applyFill="1" applyBorder="1" applyAlignment="1" applyProtection="1">
      <alignment horizontal="left" vertical="center"/>
      <protection hidden="1"/>
    </xf>
    <xf numFmtId="0" fontId="30" fillId="14" borderId="41" xfId="0" applyFont="1" applyFill="1" applyBorder="1" applyAlignment="1" applyProtection="1">
      <alignment horizontal="left" vertical="center"/>
      <protection hidden="1"/>
    </xf>
    <xf numFmtId="0" fontId="30" fillId="14" borderId="26" xfId="0" applyFont="1" applyFill="1" applyBorder="1" applyAlignment="1" applyProtection="1">
      <alignment horizontal="left" vertical="center"/>
      <protection hidden="1"/>
    </xf>
    <xf numFmtId="0" fontId="30" fillId="14" borderId="30" xfId="0" applyFont="1" applyFill="1" applyBorder="1" applyAlignment="1" applyProtection="1">
      <alignment horizontal="left" vertical="center"/>
      <protection hidden="1"/>
    </xf>
    <xf numFmtId="0" fontId="30" fillId="14" borderId="21" xfId="0" applyFont="1" applyFill="1" applyBorder="1" applyAlignment="1" applyProtection="1">
      <alignment horizontal="left" vertical="center"/>
      <protection hidden="1"/>
    </xf>
    <xf numFmtId="0" fontId="30" fillId="14" borderId="28" xfId="0" applyFont="1" applyFill="1" applyBorder="1" applyAlignment="1" applyProtection="1">
      <alignment horizontal="left" vertical="center"/>
      <protection hidden="1"/>
    </xf>
    <xf numFmtId="0" fontId="30" fillId="14" borderId="12" xfId="0" applyFont="1" applyFill="1" applyBorder="1" applyAlignment="1" applyProtection="1">
      <alignment horizontal="left" vertical="center"/>
      <protection hidden="1"/>
    </xf>
    <xf numFmtId="0" fontId="30" fillId="14" borderId="39" xfId="0" applyFont="1" applyFill="1" applyBorder="1" applyAlignment="1" applyProtection="1">
      <alignment horizontal="left" vertical="center"/>
      <protection hidden="1"/>
    </xf>
    <xf numFmtId="4" fontId="29" fillId="14" borderId="11" xfId="0" applyNumberFormat="1" applyFont="1" applyFill="1" applyBorder="1" applyAlignment="1" applyProtection="1">
      <alignment horizontal="right" vertical="center"/>
      <protection hidden="1"/>
    </xf>
    <xf numFmtId="4" fontId="29" fillId="14" borderId="29" xfId="0" applyNumberFormat="1" applyFont="1" applyFill="1" applyBorder="1" applyAlignment="1" applyProtection="1">
      <alignment horizontal="right" vertical="center"/>
      <protection hidden="1"/>
    </xf>
    <xf numFmtId="4" fontId="30" fillId="14" borderId="12" xfId="0" applyNumberFormat="1" applyFont="1" applyFill="1" applyBorder="1" applyAlignment="1" applyProtection="1">
      <alignment horizontal="right" vertical="center"/>
      <protection hidden="1"/>
    </xf>
    <xf numFmtId="4" fontId="30" fillId="14" borderId="39" xfId="0" applyNumberFormat="1" applyFont="1" applyFill="1" applyBorder="1" applyAlignment="1" applyProtection="1">
      <alignment horizontal="right" vertical="center"/>
      <protection hidden="1"/>
    </xf>
    <xf numFmtId="4" fontId="30" fillId="14" borderId="40" xfId="0" applyNumberFormat="1" applyFont="1" applyFill="1" applyBorder="1" applyAlignment="1" applyProtection="1">
      <alignment horizontal="right" vertical="center"/>
      <protection hidden="1"/>
    </xf>
    <xf numFmtId="4" fontId="30" fillId="14" borderId="41" xfId="0" applyNumberFormat="1" applyFont="1" applyFill="1" applyBorder="1" applyAlignment="1" applyProtection="1">
      <alignment horizontal="right" vertical="center"/>
      <protection hidden="1"/>
    </xf>
    <xf numFmtId="49" fontId="29" fillId="17" borderId="43" xfId="0" applyNumberFormat="1" applyFont="1" applyFill="1" applyBorder="1" applyAlignment="1" applyProtection="1">
      <alignment horizontal="center" vertical="center" wrapText="1"/>
      <protection hidden="1"/>
    </xf>
    <xf numFmtId="49" fontId="29" fillId="17" borderId="36" xfId="0" applyNumberFormat="1" applyFont="1" applyFill="1" applyBorder="1" applyAlignment="1" applyProtection="1">
      <alignment horizontal="center" vertical="center" wrapText="1"/>
      <protection hidden="1"/>
    </xf>
    <xf numFmtId="49" fontId="29" fillId="17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0" xfId="0" applyFont="1" applyFill="1" applyAlignment="1" applyProtection="1">
      <alignment horizontal="left" vertical="center"/>
      <protection hidden="1"/>
    </xf>
    <xf numFmtId="0" fontId="30" fillId="16" borderId="0" xfId="0" applyFont="1" applyFill="1" applyAlignment="1" applyProtection="1">
      <alignment horizontal="left" vertical="center"/>
      <protection hidden="1"/>
    </xf>
    <xf numFmtId="0" fontId="29" fillId="17" borderId="34" xfId="0" applyFont="1" applyFill="1" applyBorder="1" applyAlignment="1" applyProtection="1">
      <alignment horizontal="center" vertical="center" wrapText="1"/>
      <protection hidden="1"/>
    </xf>
    <xf numFmtId="0" fontId="29" fillId="17" borderId="42" xfId="0" applyFont="1" applyFill="1" applyBorder="1" applyAlignment="1" applyProtection="1">
      <alignment horizontal="center" vertical="center" wrapText="1"/>
      <protection hidden="1"/>
    </xf>
    <xf numFmtId="0" fontId="29" fillId="17" borderId="36" xfId="0" applyFont="1" applyFill="1" applyBorder="1" applyAlignment="1" applyProtection="1">
      <alignment horizontal="center" vertical="center" wrapText="1"/>
      <protection hidden="1"/>
    </xf>
    <xf numFmtId="0" fontId="29" fillId="17" borderId="62" xfId="0" applyFont="1" applyFill="1" applyBorder="1" applyAlignment="1" applyProtection="1">
      <alignment horizontal="center" vertical="center" wrapText="1"/>
      <protection hidden="1"/>
    </xf>
    <xf numFmtId="0" fontId="0" fillId="16" borderId="0" xfId="0" applyFont="1" applyFill="1" applyAlignment="1" applyProtection="1">
      <alignment vertical="center"/>
      <protection hidden="1"/>
    </xf>
    <xf numFmtId="0" fontId="29" fillId="17" borderId="34" xfId="0" applyFont="1" applyFill="1" applyBorder="1" applyAlignment="1" applyProtection="1">
      <alignment horizontal="center" vertical="center"/>
      <protection hidden="1"/>
    </xf>
    <xf numFmtId="0" fontId="29" fillId="17" borderId="35" xfId="0" applyFont="1" applyFill="1" applyBorder="1" applyAlignment="1" applyProtection="1">
      <alignment horizontal="center" vertical="center"/>
      <protection hidden="1"/>
    </xf>
    <xf numFmtId="0" fontId="29" fillId="17" borderId="42" xfId="0" applyFont="1" applyFill="1" applyBorder="1" applyAlignment="1" applyProtection="1">
      <alignment horizontal="center" vertical="center"/>
      <protection hidden="1"/>
    </xf>
    <xf numFmtId="0" fontId="29" fillId="17" borderId="36" xfId="0" applyFont="1" applyFill="1" applyBorder="1" applyAlignment="1" applyProtection="1">
      <alignment horizontal="center" vertical="center"/>
      <protection hidden="1"/>
    </xf>
    <xf numFmtId="0" fontId="29" fillId="17" borderId="38" xfId="0" applyFont="1" applyFill="1" applyBorder="1" applyAlignment="1" applyProtection="1">
      <alignment horizontal="center" vertical="center"/>
      <protection hidden="1"/>
    </xf>
    <xf numFmtId="0" fontId="29" fillId="17" borderId="62" xfId="0" applyFont="1" applyFill="1" applyBorder="1" applyAlignment="1" applyProtection="1">
      <alignment horizontal="center" vertical="center"/>
      <protection hidden="1"/>
    </xf>
  </cellXfs>
  <cellStyles count="26">
    <cellStyle name="Normal_Book1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" xfId="11" builtinId="8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CC66"/>
      <color rgb="FFCCFF66"/>
      <color rgb="FFFFCC99"/>
      <color rgb="FFFFCC00"/>
      <color rgb="FF000090"/>
      <color rgb="FF000099"/>
      <color rgb="FF00008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5343525</xdr:colOff>
      <xdr:row>18</xdr:row>
      <xdr:rowOff>171450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4A3FDC-E67B-4851-B2E7-4D072610C9E3}"/>
            </a:ext>
          </a:extLst>
        </xdr:cNvPr>
        <xdr:cNvSpPr txBox="1"/>
      </xdr:nvSpPr>
      <xdr:spPr>
        <a:xfrm>
          <a:off x="5534025" y="3590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nsuccess.ru/feedback/" TargetMode="External"/><Relationship Id="rId2" Type="http://schemas.openxmlformats.org/officeDocument/2006/relationships/hyperlink" Target="http://www.finsuccess.ru/" TargetMode="External"/><Relationship Id="rId1" Type="http://schemas.openxmlformats.org/officeDocument/2006/relationships/hyperlink" Target="http://finsuccess.ru/dmitry_melnikov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success.ru/" TargetMode="External"/><Relationship Id="rId1" Type="http://schemas.openxmlformats.org/officeDocument/2006/relationships/hyperlink" Target="http://finsuccess.ru/dmitry_melnikov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insuccess.ru/" TargetMode="External"/><Relationship Id="rId1" Type="http://schemas.openxmlformats.org/officeDocument/2006/relationships/hyperlink" Target="http://finsuccess.ru/dmitry_melniko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finsuccess.ru/" TargetMode="External"/><Relationship Id="rId1" Type="http://schemas.openxmlformats.org/officeDocument/2006/relationships/hyperlink" Target="http://finsuccess.ru/dmitry_melnikov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finsuccess.ru/" TargetMode="External"/><Relationship Id="rId1" Type="http://schemas.openxmlformats.org/officeDocument/2006/relationships/hyperlink" Target="http://finsuccess.ru/dmitry_melnikov/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finsuccess.ru/" TargetMode="External"/><Relationship Id="rId1" Type="http://schemas.openxmlformats.org/officeDocument/2006/relationships/hyperlink" Target="http://finsuccess.ru/dmitry_melnikov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finsuccess.ru/" TargetMode="External"/><Relationship Id="rId1" Type="http://schemas.openxmlformats.org/officeDocument/2006/relationships/hyperlink" Target="http://finsuccess.ru/dmitry_melnik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tabSelected="1" workbookViewId="0">
      <selection activeCell="C33" sqref="C33"/>
    </sheetView>
  </sheetViews>
  <sheetFormatPr defaultColWidth="9.28515625" defaultRowHeight="15" customHeight="1" x14ac:dyDescent="0.2"/>
  <cols>
    <col min="1" max="1" width="2.85546875" style="68" customWidth="1"/>
    <col min="2" max="2" width="57.42578125" style="68" customWidth="1"/>
    <col min="3" max="3" width="11.7109375" style="68" customWidth="1"/>
    <col min="4" max="4" width="7.42578125" style="68" customWidth="1"/>
    <col min="5" max="5" width="7.5703125" style="68" customWidth="1"/>
    <col min="6" max="13" width="9.140625" style="68" customWidth="1"/>
    <col min="14" max="14" width="12" style="68" customWidth="1"/>
    <col min="15" max="16" width="9.140625" style="68" customWidth="1"/>
    <col min="17" max="16384" width="9.28515625" style="68"/>
  </cols>
  <sheetData>
    <row r="1" spans="2:19" s="73" customFormat="1" ht="15" customHeight="1" x14ac:dyDescent="0.2"/>
    <row r="2" spans="2:19" ht="15" customHeight="1" x14ac:dyDescent="0.2">
      <c r="B2" s="69" t="s">
        <v>175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2:19" ht="15" customHeight="1" x14ac:dyDescent="0.2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9" ht="15" customHeight="1" x14ac:dyDescent="0.2">
      <c r="B4" s="332" t="s">
        <v>106</v>
      </c>
      <c r="C4" s="332"/>
      <c r="D4" s="332"/>
      <c r="E4" s="71"/>
      <c r="F4" s="71"/>
      <c r="G4" s="71"/>
      <c r="H4" s="71"/>
      <c r="I4" s="71"/>
      <c r="J4" s="71"/>
      <c r="K4" s="71"/>
      <c r="L4" s="71"/>
    </row>
    <row r="5" spans="2:19" ht="15" customHeight="1" x14ac:dyDescent="0.2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9" ht="15" customHeight="1" x14ac:dyDescent="0.2">
      <c r="B6" s="462" t="s">
        <v>119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</row>
    <row r="7" spans="2:19" ht="1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2:19" ht="15" customHeight="1" x14ac:dyDescent="0.2">
      <c r="B8" s="70" t="s">
        <v>104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19" ht="15" customHeight="1" x14ac:dyDescent="0.2"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</row>
    <row r="10" spans="2:19" ht="15" customHeight="1" x14ac:dyDescent="0.2">
      <c r="B10" s="452" t="s">
        <v>209</v>
      </c>
      <c r="C10" s="452"/>
      <c r="D10" s="452"/>
      <c r="E10" s="452"/>
      <c r="F10" s="452"/>
      <c r="G10" s="452"/>
      <c r="H10" s="452"/>
      <c r="I10" s="452"/>
      <c r="J10" s="452"/>
      <c r="K10" s="452"/>
      <c r="L10" s="452"/>
    </row>
    <row r="11" spans="2:19" ht="15" customHeight="1" x14ac:dyDescent="0.2"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</row>
    <row r="12" spans="2:19" ht="15" customHeight="1" x14ac:dyDescent="0.2">
      <c r="B12" s="452" t="s">
        <v>105</v>
      </c>
      <c r="C12" s="452"/>
      <c r="D12" s="452"/>
      <c r="E12" s="452"/>
      <c r="F12" s="452"/>
      <c r="G12" s="452"/>
      <c r="H12" s="452"/>
      <c r="I12" s="452"/>
      <c r="J12" s="452"/>
      <c r="K12" s="452"/>
      <c r="L12" s="452"/>
    </row>
    <row r="13" spans="2:19" ht="15" customHeight="1" x14ac:dyDescent="0.2"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</row>
    <row r="14" spans="2:19" ht="15" customHeight="1" x14ac:dyDescent="0.2">
      <c r="B14" s="463" t="s">
        <v>103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3"/>
    </row>
    <row r="15" spans="2:19" ht="15" customHeight="1" x14ac:dyDescent="0.2"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</row>
    <row r="16" spans="2:19" ht="15" customHeight="1" x14ac:dyDescent="0.2">
      <c r="B16" s="452" t="s">
        <v>132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</row>
    <row r="17" spans="2:14" ht="15" customHeight="1" x14ac:dyDescent="0.2"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</row>
    <row r="18" spans="2:14" ht="15" customHeight="1" x14ac:dyDescent="0.2">
      <c r="B18" s="452" t="s">
        <v>133</v>
      </c>
      <c r="C18" s="452"/>
      <c r="D18" s="452"/>
      <c r="E18" s="452"/>
      <c r="F18" s="452"/>
      <c r="G18" s="452"/>
      <c r="H18" s="452"/>
      <c r="I18" s="452"/>
      <c r="J18" s="452"/>
      <c r="K18" s="452"/>
      <c r="L18" s="452"/>
    </row>
    <row r="19" spans="2:14" ht="15" customHeight="1" x14ac:dyDescent="0.2"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</row>
    <row r="20" spans="2:14" ht="15" customHeight="1" x14ac:dyDescent="0.2">
      <c r="B20" s="452" t="s">
        <v>164</v>
      </c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</row>
    <row r="21" spans="2:14" ht="15" customHeight="1" x14ac:dyDescent="0.2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</row>
    <row r="22" spans="2:14" ht="15" customHeight="1" x14ac:dyDescent="0.2">
      <c r="B22" s="452" t="s">
        <v>134</v>
      </c>
      <c r="C22" s="452"/>
      <c r="D22" s="452"/>
      <c r="E22" s="452"/>
      <c r="F22" s="452"/>
      <c r="G22" s="452"/>
      <c r="H22" s="452"/>
      <c r="I22" s="452"/>
      <c r="J22" s="452"/>
      <c r="K22" s="452"/>
      <c r="L22" s="452"/>
    </row>
    <row r="23" spans="2:14" ht="15" customHeight="1" x14ac:dyDescent="0.2"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</row>
    <row r="24" spans="2:14" ht="15" customHeight="1" x14ac:dyDescent="0.2">
      <c r="B24" s="461" t="s">
        <v>135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</row>
    <row r="25" spans="2:14" ht="15" customHeight="1" x14ac:dyDescent="0.2"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</row>
    <row r="26" spans="2:14" ht="15" customHeight="1" x14ac:dyDescent="0.2">
      <c r="B26" s="452" t="s">
        <v>218</v>
      </c>
      <c r="C26" s="452"/>
      <c r="D26" s="452"/>
      <c r="E26" s="452"/>
      <c r="F26" s="452"/>
      <c r="G26" s="452"/>
      <c r="H26" s="452"/>
      <c r="I26" s="452"/>
      <c r="J26" s="452"/>
      <c r="K26" s="452"/>
      <c r="L26" s="452"/>
    </row>
    <row r="27" spans="2:14" ht="15" customHeight="1" x14ac:dyDescent="0.2"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</row>
    <row r="28" spans="2:14" ht="15" customHeight="1" x14ac:dyDescent="0.2">
      <c r="B28" s="452" t="s">
        <v>136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</row>
    <row r="29" spans="2:14" ht="15" customHeight="1" x14ac:dyDescent="0.2"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</row>
    <row r="30" spans="2:14" ht="15" customHeight="1" x14ac:dyDescent="0.2">
      <c r="B30" s="332" t="s">
        <v>174</v>
      </c>
      <c r="C30" s="332"/>
      <c r="D30" s="332"/>
      <c r="E30" s="332"/>
      <c r="F30" s="347"/>
      <c r="G30" s="347"/>
      <c r="H30" s="347"/>
      <c r="I30" s="347"/>
      <c r="J30" s="315"/>
      <c r="K30" s="315"/>
      <c r="L30" s="315"/>
    </row>
    <row r="31" spans="2:14" ht="15" customHeight="1" thickBot="1" x14ac:dyDescent="0.25"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</row>
    <row r="32" spans="2:14" ht="15" customHeight="1" thickBot="1" x14ac:dyDescent="0.25">
      <c r="B32" s="339" t="s">
        <v>125</v>
      </c>
      <c r="C32" s="340" t="s">
        <v>126</v>
      </c>
      <c r="D32" s="456"/>
      <c r="E32" s="452"/>
      <c r="F32" s="452"/>
      <c r="G32" s="452"/>
      <c r="H32" s="452"/>
      <c r="I32" s="452"/>
      <c r="J32" s="452"/>
      <c r="K32" s="452"/>
      <c r="L32" s="452"/>
    </row>
    <row r="33" spans="2:20" ht="15" customHeight="1" x14ac:dyDescent="0.2">
      <c r="B33" s="367" t="s">
        <v>131</v>
      </c>
      <c r="C33" s="368"/>
      <c r="D33" s="456"/>
      <c r="E33" s="456"/>
      <c r="F33" s="456"/>
      <c r="G33" s="456"/>
      <c r="H33" s="456"/>
      <c r="I33" s="456"/>
      <c r="J33" s="456"/>
      <c r="K33" s="456"/>
      <c r="L33" s="456"/>
      <c r="M33" s="72"/>
      <c r="N33" s="72"/>
      <c r="O33" s="72"/>
    </row>
    <row r="34" spans="2:20" ht="15" customHeight="1" x14ac:dyDescent="0.2">
      <c r="B34" s="314" t="s">
        <v>122</v>
      </c>
      <c r="C34" s="322"/>
      <c r="D34" s="456"/>
      <c r="E34" s="456"/>
      <c r="F34" s="456"/>
      <c r="G34" s="456"/>
      <c r="H34" s="456"/>
      <c r="I34" s="456"/>
      <c r="J34" s="456"/>
      <c r="K34" s="456"/>
      <c r="L34" s="456"/>
    </row>
    <row r="35" spans="2:20" ht="15" customHeight="1" x14ac:dyDescent="0.2">
      <c r="B35" s="314" t="s">
        <v>163</v>
      </c>
      <c r="C35" s="322"/>
      <c r="D35" s="358"/>
      <c r="E35" s="358"/>
      <c r="F35" s="358"/>
      <c r="G35" s="358"/>
      <c r="H35" s="358"/>
      <c r="I35" s="358"/>
      <c r="J35" s="358"/>
      <c r="K35" s="358"/>
      <c r="L35" s="358"/>
    </row>
    <row r="36" spans="2:20" ht="15" customHeight="1" x14ac:dyDescent="0.2">
      <c r="B36" s="338" t="s">
        <v>123</v>
      </c>
      <c r="C36" s="366"/>
      <c r="D36" s="456"/>
      <c r="E36" s="456"/>
      <c r="F36" s="456"/>
      <c r="G36" s="456"/>
      <c r="H36" s="456"/>
      <c r="I36" s="456"/>
      <c r="J36" s="456"/>
      <c r="K36" s="456"/>
      <c r="L36" s="456"/>
      <c r="M36" s="72"/>
      <c r="N36" s="72"/>
      <c r="O36" s="72"/>
    </row>
    <row r="37" spans="2:20" ht="15" customHeight="1" thickBot="1" x14ac:dyDescent="0.25">
      <c r="B37" s="369" t="s">
        <v>169</v>
      </c>
      <c r="C37" s="370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</row>
    <row r="38" spans="2:20" ht="15" customHeight="1" x14ac:dyDescent="0.2"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72"/>
      <c r="S38" s="72"/>
      <c r="T38" s="72"/>
    </row>
    <row r="39" spans="2:20" ht="15" customHeight="1" x14ac:dyDescent="0.2"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73"/>
    </row>
    <row r="40" spans="2:20" ht="15" customHeight="1" x14ac:dyDescent="0.2">
      <c r="B40" s="458" t="s">
        <v>221</v>
      </c>
      <c r="C40" s="458"/>
      <c r="D40" s="458"/>
      <c r="E40" s="458"/>
      <c r="F40" s="458"/>
      <c r="G40" s="458"/>
      <c r="H40" s="458"/>
      <c r="I40" s="458"/>
      <c r="J40" s="458"/>
      <c r="K40" s="458"/>
      <c r="L40" s="458"/>
    </row>
    <row r="41" spans="2:20" ht="15" customHeight="1" x14ac:dyDescent="0.2">
      <c r="B41" s="454" t="s">
        <v>170</v>
      </c>
      <c r="C41" s="455"/>
      <c r="D41" s="455"/>
      <c r="E41" s="455"/>
      <c r="F41" s="455"/>
      <c r="G41" s="455"/>
      <c r="H41" s="455"/>
      <c r="I41" s="455"/>
      <c r="J41" s="455"/>
      <c r="K41" s="455"/>
      <c r="L41" s="455"/>
    </row>
    <row r="42" spans="2:20" ht="15" customHeight="1" x14ac:dyDescent="0.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20" ht="15" customHeight="1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20" ht="15" customHeight="1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52" spans="2:2" ht="15" customHeight="1" x14ac:dyDescent="0.2">
      <c r="B52" s="319"/>
    </row>
  </sheetData>
  <sheetProtection algorithmName="SHA-512" hashValue="d+sm6ntAI7nIS9fx2xYFNuS6jR4p4SMXxDrTSBbtGlFBYWR6yEf23rCOt6dkbDFNJpeJF8lv6Zmx4KoDDBJZlA==" saltValue="VGkXLtJrs3DUlvPx5AK1Hg==" spinCount="100000" sheet="1" objects="1" scenarios="1"/>
  <mergeCells count="31">
    <mergeCell ref="B13:L13"/>
    <mergeCell ref="B14:L14"/>
    <mergeCell ref="B15:L15"/>
    <mergeCell ref="B16:L16"/>
    <mergeCell ref="B18:L18"/>
    <mergeCell ref="B17:L17"/>
    <mergeCell ref="B12:L12"/>
    <mergeCell ref="B9:L9"/>
    <mergeCell ref="B10:L10"/>
    <mergeCell ref="B11:L11"/>
    <mergeCell ref="B6:N6"/>
    <mergeCell ref="B19:L19"/>
    <mergeCell ref="B21:L21"/>
    <mergeCell ref="B23:L23"/>
    <mergeCell ref="B25:L25"/>
    <mergeCell ref="B22:L22"/>
    <mergeCell ref="B24:L24"/>
    <mergeCell ref="B20:N20"/>
    <mergeCell ref="B26:L26"/>
    <mergeCell ref="B28:L28"/>
    <mergeCell ref="B27:L27"/>
    <mergeCell ref="B41:L41"/>
    <mergeCell ref="D33:L33"/>
    <mergeCell ref="B39:L39"/>
    <mergeCell ref="B40:L40"/>
    <mergeCell ref="D36:L36"/>
    <mergeCell ref="D38:Q38"/>
    <mergeCell ref="B29:L29"/>
    <mergeCell ref="D32:L32"/>
    <mergeCell ref="B31:L31"/>
    <mergeCell ref="D34:L34"/>
  </mergeCells>
  <hyperlinks>
    <hyperlink ref="B40" r:id="rId1" display="Дмитрий Мельников"/>
    <hyperlink ref="B41" r:id="rId2" display="www.finsuccess.ru"/>
    <hyperlink ref="B6:L6" r:id="rId3" tooltip="http://finsuccess.ru/feedback/" display="Для получения консультации по работе с таблицами файла - воспользуйтесь формой обратной связи http://finsuccess.ru/feedback/"/>
  </hyperlinks>
  <pageMargins left="0.7" right="0.7" top="0.75" bottom="0.75" header="0.3" footer="0.3"/>
  <pageSetup paperSize="9"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D7" sqref="D7"/>
    </sheetView>
  </sheetViews>
  <sheetFormatPr defaultRowHeight="12.75" x14ac:dyDescent="0.2"/>
  <cols>
    <col min="1" max="1" width="2.28515625" style="78" customWidth="1"/>
    <col min="2" max="2" width="41.140625" style="78" customWidth="1"/>
    <col min="3" max="3" width="16.5703125" style="78" customWidth="1"/>
    <col min="4" max="4" width="16.7109375" style="78" customWidth="1"/>
    <col min="5" max="5" width="14.7109375" style="78" customWidth="1"/>
    <col min="6" max="6" width="13.7109375" style="78" customWidth="1"/>
    <col min="7" max="7" width="16.42578125" style="78" customWidth="1"/>
    <col min="8" max="8" width="15.28515625" style="78" customWidth="1"/>
    <col min="9" max="9" width="9.7109375" style="78" customWidth="1"/>
    <col min="10" max="10" width="15.7109375" style="78" customWidth="1"/>
    <col min="11" max="11" width="13.140625" style="78" customWidth="1"/>
    <col min="12" max="16384" width="9.140625" style="78"/>
  </cols>
  <sheetData>
    <row r="1" spans="1:12" x14ac:dyDescent="0.2">
      <c r="A1" s="74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74"/>
    </row>
    <row r="2" spans="1:12" ht="15" customHeight="1" x14ac:dyDescent="0.2">
      <c r="A2" s="74"/>
      <c r="B2" s="484" t="s">
        <v>97</v>
      </c>
      <c r="C2" s="484"/>
      <c r="D2" s="484"/>
      <c r="E2" s="484"/>
      <c r="F2" s="484"/>
      <c r="G2" s="484"/>
      <c r="H2" s="484"/>
      <c r="I2" s="484"/>
      <c r="J2" s="484"/>
      <c r="K2" s="484"/>
      <c r="L2" s="74"/>
    </row>
    <row r="3" spans="1:12" ht="15" customHeight="1" thickBot="1" x14ac:dyDescent="0.25">
      <c r="A3" s="74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74"/>
    </row>
    <row r="4" spans="1:12" ht="15" customHeight="1" thickBot="1" x14ac:dyDescent="0.25">
      <c r="A4" s="74"/>
      <c r="B4" s="467" t="s">
        <v>0</v>
      </c>
      <c r="C4" s="468"/>
      <c r="D4" s="468"/>
      <c r="E4" s="468"/>
      <c r="F4" s="468"/>
      <c r="G4" s="468"/>
      <c r="H4" s="468"/>
      <c r="I4" s="468"/>
      <c r="J4" s="468"/>
      <c r="K4" s="469"/>
      <c r="L4" s="74"/>
    </row>
    <row r="5" spans="1:12" ht="42" customHeight="1" thickBot="1" x14ac:dyDescent="0.25">
      <c r="A5" s="74"/>
      <c r="B5" s="485" t="s">
        <v>146</v>
      </c>
      <c r="C5" s="467" t="s">
        <v>176</v>
      </c>
      <c r="D5" s="468"/>
      <c r="E5" s="93" t="s">
        <v>292</v>
      </c>
      <c r="F5" s="93" t="s">
        <v>293</v>
      </c>
      <c r="G5" s="93" t="s">
        <v>303</v>
      </c>
      <c r="H5" s="467" t="s">
        <v>177</v>
      </c>
      <c r="I5" s="469"/>
      <c r="J5" s="10" t="s">
        <v>178</v>
      </c>
      <c r="K5" s="403" t="s">
        <v>201</v>
      </c>
      <c r="L5" s="74"/>
    </row>
    <row r="6" spans="1:12" ht="15" customHeight="1" thickBot="1" x14ac:dyDescent="0.25">
      <c r="A6" s="74"/>
      <c r="B6" s="486"/>
      <c r="C6" s="404" t="s">
        <v>42</v>
      </c>
      <c r="D6" s="404" t="s">
        <v>50</v>
      </c>
      <c r="E6" s="10" t="s">
        <v>50</v>
      </c>
      <c r="F6" s="10" t="s">
        <v>50</v>
      </c>
      <c r="G6" s="10" t="s">
        <v>50</v>
      </c>
      <c r="H6" s="10" t="s">
        <v>50</v>
      </c>
      <c r="I6" s="10" t="s">
        <v>42</v>
      </c>
      <c r="J6" s="10" t="s">
        <v>50</v>
      </c>
      <c r="K6" s="10" t="s">
        <v>120</v>
      </c>
      <c r="L6" s="74"/>
    </row>
    <row r="7" spans="1:12" ht="15" customHeight="1" x14ac:dyDescent="0.2">
      <c r="A7" s="74"/>
      <c r="B7" s="94" t="s">
        <v>82</v>
      </c>
      <c r="C7" s="95">
        <f t="shared" ref="C7:C13" si="0">IF($D$13=0,0,D7/$D$13)</f>
        <v>0</v>
      </c>
      <c r="D7" s="96"/>
      <c r="E7" s="102">
        <f>IF(Инструкция!$C$33=1,БДДС!H39,IF(Инструкция!$C$33=2,(БДДС!H39+БДДС!J39),IF(Инструкция!$C$33=3,(БДДС!H39+БДДС!J39+БДДС!L39),IF(Инструкция!$C$33=4,(БДДС!H39+БДДС!J39+БДДС!L39+БДДС!N39),IF(Инструкция!$C$33=5,(БДДС!H39+БДДС!J39+БДДС!L39+БДДС!N39+БДДС!P39),IF(Инструкция!$C$33=6,(БДДС!H39+БДДС!J39+БДДС!L39+БДДС!N39+БДДС!P39+БДДС!R39),IF(Инструкция!$C$33=7,(БДДС!H39+БДДС!J39+БДДС!L39+БДДС!N39+БДДС!P39+БДДС!R39+БДДС!T39),IF(Инструкция!$C$33=8,(БДДС!H39+БДДС!J39+БДДС!L39+БДДС!N39+БДДС!P39+БДДС!R39+БДДС!T39+БДДС!V39),IF(Инструкция!$C$33=9,(БДДС!H39+БДДС!J39+БДДС!L39+БДДС!N39+БДДС!P39+БДДС!R39+БДДС!T39+БДДС!V39+БДДС!X39),IF(Инструкция!$C$33=10,(БДДС!H39+БДДС!J39+БДДС!L39+БДДС!N39+БДДС!P39+БДДС!R39+БДДС!T39+БДДС!V39+БДДС!X39+БДДС!Z39),IF(Инструкция!$C$33=11,(БДДС!H39+БДДС!J39+БДДС!L39+БДДС!N39+БДДС!P39+БДДС!R39+БДДС!T39+БДДС!V39+БДДС!X39+БДДС!Z39+БДДС!AB39),IF(Инструкция!$C$33=12,(БДДС!H39+БДДС!J39+БДДС!L39+БДДС!N39+БДДС!P39+БДДС!R39+БДДС!T39+БДДС!V39+БДДС!X39+БДДС!Z39+БДДС!AB39+БДДС!AD39),0))))))))))))</f>
        <v>0</v>
      </c>
      <c r="F7" s="102">
        <f>IF(Инструкция!$C$33=1,БДДС!H8,IF(Инструкция!$C$33=2,(БДДС!H8+БДДС!J8),IF(Инструкция!$C$33=3,(БДДС!H8+БДДС!J8+БДДС!L8),IF(Инструкция!$C$33=4,(БДДС!H8+БДДС!J8+БДДС!L8+БДДС!N8),IF(Инструкция!$C$33=5,(БДДС!H8+БДДС!J8+БДДС!L8+БДДС!N8+БДДС!P8),IF(Инструкция!$C$33=6,(БДДС!H8+БДДС!J8+БДДС!L8+БДДС!N8+БДДС!P8+БДДС!R8),IF(Инструкция!$C$33=7,(БДДС!H8+БДДС!J8+БДДС!L8+БДДС!N8+БДДС!P8+БДДС!R8+БДДС!T8),IF(Инструкция!$C$33=8,(БДДС!H8+БДДС!J8+БДДС!L8+БДДС!N8+БДДС!P8+БДДС!R8+БДДС!T8+БДДС!V8),IF(Инструкция!$C$33=9,(БДДС!H8+БДДС!J8+БДДС!L8+БДДС!N8+БДДС!P8+БДДС!R8+БДДС!T8+БДДС!V8+БДДС!X8),IF(Инструкция!$C$33=10,(БДДС!H8+БДДС!J8+БДДС!L8+БДДС!N8+БДДС!P8+БДДС!R8+БДДС!T8+БДДС!V8+БДДС!X8+БДДС!Z8),IF(Инструкция!$C$33=11,(БДДС!H8+БДДС!J8+БДДС!L8+БДДС!N8+БДДС!P8+БДДС!R8+БДДС!T8+БДДС!V8+БДДС!X8+БДДС!Z8+БДДС!AB8),IF(Инструкция!$C$33=12,(БДДС!H8+БДДС!J8+БДДС!L8+БДДС!N8+БДДС!P8+БДДС!R8+БДДС!T8+БДДС!V8+БДДС!X8+БДДС!Z8+БДДС!AB8+БДДС!AD8),0))))))))))))</f>
        <v>0</v>
      </c>
      <c r="G7" s="308"/>
      <c r="H7" s="97">
        <f>IF(F7&lt;0,"-",IF((D7+E7-F7+G7)&lt;0,"-",D7+E7-F7+G7))</f>
        <v>0</v>
      </c>
      <c r="I7" s="98">
        <f>IF($H$13=0,0,IF($H$13="-","-",IF(H7="-","-",H7/$H$13)))</f>
        <v>0</v>
      </c>
      <c r="J7" s="102">
        <f>IF(Инструкция!$C$33=1,БДР!J11,IF(Инструкция!$C$33=2,(БДР!J11+БДР!L11),IF(Инструкция!$C$33=3,(БДР!J11+БДР!L11+БДР!N11),IF(Инструкция!$C$33=4,(БДР!J11+БДР!L11+БДР!N11+БДР!P11),IF(Инструкция!$C$33=5,(БДР!J11+БДР!L11+БДР!N11+БДР!P11+БДР!R11),IF(Инструкция!$C$33=6,(БДР!J11+БДР!L11+БДР!N11+БДР!P11+БДР!R11+БДР!T11),IF(Инструкция!$C$33=7,(БДР!J11+БДР!L11+БДР!N11+БДР!P11+БДР!R11+БДР!T11+БДР!V11),IF(Инструкция!$C$33=8,(БДР!J11+БДР!L11+БДР!N11+БДР!P11+БДР!R11+БДР!T11+БДР!V11+БДР!X11),IF(Инструкция!$C$33=9,(БДР!J11+БДР!L11+БДР!N11+БДР!P11+БДР!R11+БДР!T11+БДР!V11+БДР!X11+БДР!Z11),IF(Инструкция!$C$33=10,(БДР!J11+БДР!L11+БДР!N11+БДР!P11+БДР!R11+БДР!T11+БДР!V11+БДР!X11+БДР!Z11+БДР!AB11),IF(Инструкция!$C$33=11,(БДР!J11+БДР!L11+БДР!N11+БДР!P11+БДР!R11+БДР!T11+БДР!V11+БДР!X11+БДР!Z11+БДР!AB11+БДР!AD11),IF(Инструкция!$C$33=12,(БДР!J11+БДР!L11+БДР!N11+БДР!P11+БДР!R11+БДР!T11+БДР!V11+БДР!X11+БДР!Z11+БДР!AB11+БДР!AD11+БДР!AF11),0))))))))))))</f>
        <v>0</v>
      </c>
      <c r="K7" s="411">
        <f>IF(H7="-","-",IF((D7+H7)=0,0,(J7/((D7+H7)/2))*(IF(Инструкция!$C$33=0,0,12/Инструкция!$C$33))))</f>
        <v>0</v>
      </c>
      <c r="L7" s="74"/>
    </row>
    <row r="8" spans="1:12" ht="15" customHeight="1" x14ac:dyDescent="0.2">
      <c r="A8" s="74"/>
      <c r="B8" s="99" t="s">
        <v>83</v>
      </c>
      <c r="C8" s="100">
        <f t="shared" si="0"/>
        <v>0</v>
      </c>
      <c r="D8" s="101"/>
      <c r="E8" s="102">
        <f>IF(Инструкция!$C$33=1,БДДС!H40,IF(Инструкция!$C$33=2,(БДДС!H40+БДДС!J40),IF(Инструкция!$C$33=3,(БДДС!H40+БДДС!J40+БДДС!L40),IF(Инструкция!$C$33=4,(БДДС!H40+БДДС!J40+БДДС!L40+БДДС!N40),IF(Инструкция!$C$33=5,(БДДС!H40+БДДС!J40+БДДС!L40+БДДС!N40+БДДС!P40),IF(Инструкция!$C$33=6,(БДДС!H40+БДДС!J40+БДДС!L40+БДДС!N40+БДДС!P40+БДДС!R40),IF(Инструкция!$C$33=7,(БДДС!H40+БДДС!J40+БДДС!L40+БДДС!N40+БДДС!P40+БДДС!R40+БДДС!T40),IF(Инструкция!$C$33=8,(БДДС!H40+БДДС!J40+БДДС!L40+БДДС!N40+БДДС!P40+БДДС!R40+БДДС!T40+БДДС!V40),IF(Инструкция!$C$33=9,(БДДС!H40+БДДС!J40+БДДС!L40+БДДС!N40+БДДС!P40+БДДС!R40+БДДС!T40+БДДС!V40+БДДС!X40),IF(Инструкция!$C$33=10,(БДДС!H40+БДДС!J40+БДДС!L40+БДДС!N40+БДДС!P40+БДДС!R40+БДДС!T40+БДДС!V40+БДДС!X40+БДДС!Z40),IF(Инструкция!$C$33=11,(БДДС!H40+БДДС!J40+БДДС!L40+БДДС!N40+БДДС!P40+БДДС!R40+БДДС!T40+БДДС!V40+БДДС!X40+БДДС!Z40+БДДС!AB40),IF(Инструкция!$C$33=12,(БДДС!H40+БДДС!J40+БДДС!L40+БДДС!N40+БДДС!P40+БДДС!R40+БДДС!T40+БДДС!V40+БДДС!X40+БДДС!Z40+БДДС!AB40+БДДС!AD40),0))))))))))))</f>
        <v>0</v>
      </c>
      <c r="F8" s="102">
        <f>IF(Инструкция!$C$33=1,БДДС!H9,IF(Инструкция!$C$33=2,(БДДС!H9+БДДС!J9),IF(Инструкция!$C$33=3,(БДДС!H9+БДДС!J9+БДДС!L9),IF(Инструкция!$C$33=4,(БДДС!H9+БДДС!J9+БДДС!L9+БДДС!N9),IF(Инструкция!$C$33=5,(БДДС!H9+БДДС!J9+БДДС!L9+БДДС!N9+БДДС!P9),IF(Инструкция!$C$33=6,(БДДС!H9+БДДС!J9+БДДС!L9+БДДС!N9+БДДС!P9+БДДС!R9),IF(Инструкция!$C$33=7,(БДДС!H9+БДДС!J9+БДДС!L9+БДДС!N9+БДДС!P9+БДДС!R9+БДДС!T9),IF(Инструкция!$C$33=8,(БДДС!H9+БДДС!J9+БДДС!L9+БДДС!N9+БДДС!P9+БДДС!R9+БДДС!T9+БДДС!V9),IF(Инструкция!$C$33=9,(БДДС!H9+БДДС!J9+БДДС!L9+БДДС!N9+БДДС!P9+БДДС!R9+БДДС!T9+БДДС!V9+БДДС!X9),IF(Инструкция!$C$33=10,(БДДС!H9+БДДС!J9+БДДС!L9+БДДС!N9+БДДС!P9+БДДС!R9+БДДС!T9+БДДС!V9+БДДС!X9+БДДС!Z9),IF(Инструкция!$C$33=11,(БДДС!H9+БДДС!J9+БДДС!L9+БДДС!N9+БДДС!P9+БДДС!R9+БДДС!T9+БДДС!V9+БДДС!X9+БДДС!Z9+БДДС!AB9),IF(Инструкция!$C$33=12,(БДДС!H9+БДДС!J9+БДДС!L9+БДДС!N9+БДДС!P9+БДДС!R9+БДДС!T9+БДДС!V9+БДДС!X9+БДДС!Z9+БДДС!AB9+БДДС!AD9),0))))))))))))</f>
        <v>0</v>
      </c>
      <c r="G8" s="309"/>
      <c r="H8" s="102">
        <f t="shared" ref="H8:H13" si="1">IF(F8&lt;0,"-",IF((D8+E8-F8+G8)&lt;0,"-",D8+E8-F8+G8))</f>
        <v>0</v>
      </c>
      <c r="I8" s="98">
        <f t="shared" ref="I8:I12" si="2">IF($H$13=0,0,IF($H$13="-","-",IF(H8="-","-",H8/$H$13)))</f>
        <v>0</v>
      </c>
      <c r="J8" s="102">
        <f>IF(Инструкция!$C$33=1,БДР!J12,IF(Инструкция!$C$33=2,(БДР!J12+БДР!L12),IF(Инструкция!$C$33=3,(БДР!J12+БДР!L12+БДР!N12),IF(Инструкция!$C$33=4,(БДР!J12+БДР!L12+БДР!N12+БДР!P12),IF(Инструкция!$C$33=5,(БДР!J12+БДР!L12+БДР!N12+БДР!P12+БДР!R12),IF(Инструкция!$C$33=6,(БДР!J12+БДР!L12+БДР!N12+БДР!P12+БДР!R12+БДР!T12),IF(Инструкция!$C$33=7,(БДР!J12+БДР!L12+БДР!N12+БДР!P12+БДР!R12+БДР!T12+БДР!V12),IF(Инструкция!$C$33=8,(БДР!J12+БДР!L12+БДР!N12+БДР!P12+БДР!R12+БДР!T12+БДР!V12+БДР!X12),IF(Инструкция!$C$33=9,(БДР!J12+БДР!L12+БДР!N12+БДР!P12+БДР!R12+БДР!T12+БДР!V12+БДР!X12+БДР!Z12),IF(Инструкция!$C$33=10,(БДР!J12+БДР!L12+БДР!N12+БДР!P12+БДР!R12+БДР!T12+БДР!V12+БДР!X12+БДР!Z12+БДР!AB12),IF(Инструкция!$C$33=11,(БДР!J12+БДР!L12+БДР!N12+БДР!P12+БДР!R12+БДР!T12+БДР!V12+БДР!X12+БДР!Z12+БДР!AB12+БДР!AD12),IF(Инструкция!$C$33=12,(БДР!J12+БДР!L12+БДР!N12+БДР!P12+БДР!R12+БДР!T12+БДР!V12+БДР!X12+БДР!Z12+БДР!AB12+БДР!AD12+БДР!AF12),0))))))))))))</f>
        <v>0</v>
      </c>
      <c r="K8" s="411">
        <f>IF(H8="-","-",IF((D8+H8)=0,0,(J8/((D8+H8)/2))*(IF(Инструкция!$C$33=0,0,12/Инструкция!$C$33))))</f>
        <v>0</v>
      </c>
      <c r="L8" s="74"/>
    </row>
    <row r="9" spans="1:12" ht="15" customHeight="1" x14ac:dyDescent="0.2">
      <c r="A9" s="74"/>
      <c r="B9" s="99" t="s">
        <v>211</v>
      </c>
      <c r="C9" s="100">
        <f t="shared" si="0"/>
        <v>0</v>
      </c>
      <c r="D9" s="103"/>
      <c r="E9" s="102">
        <f>IF(Инструкция!$C$33=1,БДДС!H41,IF(Инструкция!$C$33=2,(БДДС!H41+БДДС!J41),IF(Инструкция!$C$33=3,(БДДС!H41+БДДС!J41+БДДС!L41),IF(Инструкция!$C$33=4,(БДДС!H41+БДДС!J41+БДДС!L41+БДДС!N41),IF(Инструкция!$C$33=5,(БДДС!H41+БДДС!J41+БДДС!L41+БДДС!N41+БДДС!P41),IF(Инструкция!$C$33=6,(БДДС!H41+БДДС!J41+БДДС!L41+БДДС!N41+БДДС!P41+БДДС!R41),IF(Инструкция!$C$33=7,(БДДС!H41+БДДС!J41+БДДС!L41+БДДС!N41+БДДС!P41+БДДС!R41+БДДС!T41),IF(Инструкция!$C$33=8,(БДДС!H41+БДДС!J41+БДДС!L41+БДДС!N41+БДДС!P41+БДДС!R41+БДДС!T41+БДДС!V41),IF(Инструкция!$C$33=9,(БДДС!H41+БДДС!J41+БДДС!L41+БДДС!N41+БДДС!P41+БДДС!R41+БДДС!T41+БДДС!V41+БДДС!X41),IF(Инструкция!$C$33=10,(БДДС!H41+БДДС!J41+БДДС!L41+БДДС!N41+БДДС!P41+БДДС!R41+БДДС!T41+БДДС!V41+БДДС!X41+БДДС!Z41),IF(Инструкция!$C$33=11,(БДДС!H41+БДДС!J41+БДДС!L41+БДДС!N41+БДДС!P41+БДДС!R41+БДДС!T41+БДДС!V41+БДДС!X41+БДДС!Z41+БДДС!AB41),IF(Инструкция!$C$33=12,(БДДС!H41+БДДС!J41+БДДС!L41+БДДС!N41+БДДС!P41+БДДС!R41+БДДС!T41+БДДС!V41+БДДС!X41+БДДС!Z41+БДДС!AB41+БДДС!AD41),0))))))))))))</f>
        <v>0</v>
      </c>
      <c r="F9" s="102">
        <f>IF(Инструкция!$C$33=1,БДДС!H10,IF(Инструкция!$C$33=2,(БДДС!H10+БДДС!J10),IF(Инструкция!$C$33=3,(БДДС!H10+БДДС!J10+БДДС!L10),IF(Инструкция!$C$33=4,(БДДС!H10+БДДС!J10+БДДС!L10+БДДС!N10),IF(Инструкция!$C$33=5,(БДДС!H10+БДДС!J10+БДДС!L10+БДДС!N10+БДДС!P10),IF(Инструкция!$C$33=6,(БДДС!H10+БДДС!J10+БДДС!L10+БДДС!N10+БДДС!P10+БДДС!R10),IF(Инструкция!$C$33=7,(БДДС!H10+БДДС!J10+БДДС!L10+БДДС!N10+БДДС!P10+БДДС!R10+БДДС!T10),IF(Инструкция!$C$33=8,(БДДС!H10+БДДС!J10+БДДС!L10+БДДС!N10+БДДС!P10+БДДС!R10+БДДС!T10+БДДС!V10),IF(Инструкция!$C$33=9,(БДДС!H10+БДДС!J10+БДДС!L10+БДДС!N10+БДДС!P10+БДДС!R10+БДДС!T10+БДДС!V10+БДДС!X10),IF(Инструкция!$C$33=10,(БДДС!H10+БДДС!J10+БДДС!L10+БДДС!N10+БДДС!P10+БДДС!R10+БДДС!T10+БДДС!V10+БДДС!X10+БДДС!Z10),IF(Инструкция!$C$33=11,(БДДС!H10+БДДС!J10+БДДС!L10+БДДС!N10+БДДС!P10+БДДС!R10+БДДС!T10+БДДС!V10+БДДС!X10+БДДС!Z10+БДДС!AB10),IF(Инструкция!$C$33=12,(БДДС!H10+БДДС!J10+БДДС!L10+БДДС!N10+БДДС!P10+БДДС!R10+БДДС!T10+БДДС!V10+БДДС!X10+БДДС!Z10+БДДС!AB10+БДДС!AD10),0))))))))))))</f>
        <v>0</v>
      </c>
      <c r="G9" s="309"/>
      <c r="H9" s="102">
        <f t="shared" si="1"/>
        <v>0</v>
      </c>
      <c r="I9" s="98">
        <f t="shared" si="2"/>
        <v>0</v>
      </c>
      <c r="J9" s="102">
        <f>IF(Инструкция!$C$33=1,БДР!J13,IF(Инструкция!$C$33=2,(БДР!J13+БДР!L13),IF(Инструкция!$C$33=3,(БДР!J13+БДР!L13+БДР!N13),IF(Инструкция!$C$33=4,(БДР!J13+БДР!L13+БДР!N13+БДР!P13),IF(Инструкция!$C$33=5,(БДР!J13+БДР!L13+БДР!N13+БДР!P13+БДР!R13),IF(Инструкция!$C$33=6,(БДР!J13+БДР!L13+БДР!N13+БДР!P13+БДР!R13+БДР!T13),IF(Инструкция!$C$33=7,(БДР!J13+БДР!L13+БДР!N13+БДР!P13+БДР!R13+БДР!T13+БДР!V13),IF(Инструкция!$C$33=8,(БДР!J13+БДР!L13+БДР!N13+БДР!P13+БДР!R13+БДР!T13+БДР!V13+БДР!X13),IF(Инструкция!$C$33=9,(БДР!J13+БДР!L13+БДР!N13+БДР!P13+БДР!R13+БДР!T13+БДР!V13+БДР!X13+БДР!Z13),IF(Инструкция!$C$33=10,(БДР!J13+БДР!L13+БДР!N13+БДР!P13+БДР!R13+БДР!T13+БДР!V13+БДР!X13+БДР!Z13+БДР!AB13),IF(Инструкция!$C$33=11,(БДР!J13+БДР!L13+БДР!N13+БДР!P13+БДР!R13+БДР!T13+БДР!V13+БДР!X13+БДР!Z13+БДР!AB13+БДР!AD13),IF(Инструкция!$C$33=12,(БДР!J13+БДР!L13+БДР!N13+БДР!P13+БДР!R13+БДР!T13+БДР!V13+БДР!X13+БДР!Z13+БДР!AB13+БДР!AD13+БДР!AF13),0))))))))))))</f>
        <v>0</v>
      </c>
      <c r="K9" s="411">
        <f>IF(H9="-","-",IF((D9+H9)=0,0,(J9/((D9+H9)/2))*(IF(Инструкция!$C$33=0,0,12/Инструкция!$C$33))))</f>
        <v>0</v>
      </c>
      <c r="L9" s="74"/>
    </row>
    <row r="10" spans="1:12" ht="15" customHeight="1" x14ac:dyDescent="0.2">
      <c r="A10" s="74"/>
      <c r="B10" s="104" t="s">
        <v>87</v>
      </c>
      <c r="C10" s="100">
        <f t="shared" si="0"/>
        <v>0</v>
      </c>
      <c r="D10" s="101"/>
      <c r="E10" s="102">
        <f>IF(Инструкция!$C$33=1,БДДС!H42,IF(Инструкция!$C$33=2,(БДДС!H42+БДДС!J42),IF(Инструкция!$C$33=3,(БДДС!H42+БДДС!J42+БДДС!L42),IF(Инструкция!$C$33=4,(БДДС!H42+БДДС!J42+БДДС!L42+БДДС!N42),IF(Инструкция!$C$33=5,(БДДС!H42+БДДС!J42+БДДС!L42+БДДС!N42+БДДС!P42),IF(Инструкция!$C$33=6,(БДДС!H42+БДДС!J42+БДДС!L42+БДДС!N42+БДДС!P42+БДДС!R42),IF(Инструкция!$C$33=7,(БДДС!H42+БДДС!J42+БДДС!L42+БДДС!N42+БДДС!P42+БДДС!R42+БДДС!T42),IF(Инструкция!$C$33=8,(БДДС!H42+БДДС!J42+БДДС!L42+БДДС!N42+БДДС!P42+БДДС!R42+БДДС!T42+БДДС!V42),IF(Инструкция!$C$33=9,(БДДС!H42+БДДС!J42+БДДС!L42+БДДС!N42+БДДС!P42+БДДС!R42+БДДС!T42+БДДС!V42+БДДС!X42),IF(Инструкция!$C$33=10,(БДДС!H42+БДДС!J42+БДДС!L42+БДДС!N42+БДДС!P42+БДДС!R42+БДДС!T42+БДДС!V42+БДДС!X42+БДДС!Z42),IF(Инструкция!$C$33=11,(БДДС!H42+БДДС!J42+БДДС!L42+БДДС!N42+БДДС!P42+БДДС!R42+БДДС!T42+БДДС!V42+БДДС!X42+БДДС!Z42+БДДС!AB42),IF(Инструкция!$C$33=12,(БДДС!H42+БДДС!J42+БДДС!L42+БДДС!N42+БДДС!P42+БДДС!R42+БДДС!T42+БДДС!V42+БДДС!X42+БДДС!Z42+БДДС!AB42+БДДС!AD42),0))))))))))))</f>
        <v>0</v>
      </c>
      <c r="F10" s="102">
        <f>IF(Инструкция!$C$33=1,БДДС!H11,IF(Инструкция!$C$33=2,(БДДС!H11+БДДС!J11),IF(Инструкция!$C$33=3,(БДДС!H11+БДДС!J11+БДДС!L11),IF(Инструкция!$C$33=4,(БДДС!H11+БДДС!J11+БДДС!L11+БДДС!N11),IF(Инструкция!$C$33=5,(БДДС!H11+БДДС!J11+БДДС!L11+БДДС!N11+БДДС!P11),IF(Инструкция!$C$33=6,(БДДС!H11+БДДС!J11+БДДС!L11+БДДС!N11+БДДС!P11+БДДС!R11),IF(Инструкция!$C$33=7,(БДДС!H11+БДДС!J11+БДДС!L11+БДДС!N11+БДДС!P11+БДДС!R11+БДДС!T11),IF(Инструкция!$C$33=8,(БДДС!H11+БДДС!J11+БДДС!L11+БДДС!N11+БДДС!P11+БДДС!R11+БДДС!T11+БДДС!V11),IF(Инструкция!$C$33=9,(БДДС!H11+БДДС!J11+БДДС!L11+БДДС!N11+БДДС!P11+БДДС!R11+БДДС!T11+БДДС!V11+БДДС!X11),IF(Инструкция!$C$33=10,(БДДС!H11+БДДС!J11+БДДС!L11+БДДС!N11+БДДС!P11+БДДС!R11+БДДС!T11+БДДС!V11+БДДС!X11+БДДС!Z11),IF(Инструкция!$C$33=11,(БДДС!H11+БДДС!J11+БДДС!L11+БДДС!N11+БДДС!P11+БДДС!R11+БДДС!T11+БДДС!V11+БДДС!X11+БДДС!Z11+БДДС!AB11),IF(Инструкция!$C$33=12,(БДДС!H11+БДДС!J11+БДДС!L11+БДДС!N11+БДДС!P11+БДДС!R11+БДДС!T11+БДДС!V11+БДДС!X11+БДДС!Z11+БДДС!AB11+БДДС!AD11),0))))))))))))</f>
        <v>0</v>
      </c>
      <c r="G10" s="309"/>
      <c r="H10" s="102">
        <f t="shared" si="1"/>
        <v>0</v>
      </c>
      <c r="I10" s="98">
        <f t="shared" si="2"/>
        <v>0</v>
      </c>
      <c r="J10" s="102">
        <f>IF(Инструкция!$C$33=1,БДР!J14,IF(Инструкция!$C$33=2,(БДР!J14+БДР!L14),IF(Инструкция!$C$33=3,(БДР!J14+БДР!L14+БДР!N14),IF(Инструкция!$C$33=4,(БДР!J14+БДР!L14+БДР!N14+БДР!P14),IF(Инструкция!$C$33=5,(БДР!J14+БДР!L14+БДР!N14+БДР!P14+БДР!R14),IF(Инструкция!$C$33=6,(БДР!J14+БДР!L14+БДР!N14+БДР!P14+БДР!R14+БДР!T14),IF(Инструкция!$C$33=7,(БДР!J14+БДР!L14+БДР!N14+БДР!P14+БДР!R14+БДР!T14+БДР!V14),IF(Инструкция!$C$33=8,(БДР!J14+БДР!L14+БДР!N14+БДР!P14+БДР!R14+БДР!T14+БДР!V14+БДР!X14),IF(Инструкция!$C$33=9,(БДР!J14+БДР!L14+БДР!N14+БДР!P14+БДР!R14+БДР!T14+БДР!V14+БДР!X14+БДР!Z14),IF(Инструкция!$C$33=10,(БДР!J14+БДР!L14+БДР!N14+БДР!P14+БДР!R14+БДР!T14+БДР!V14+БДР!X14+БДР!Z14+БДР!AB14),IF(Инструкция!$C$33=11,(БДР!J14+БДР!L14+БДР!N14+БДР!P14+БДР!R14+БДР!T14+БДР!V14+БДР!X14+БДР!Z14+БДР!AB14+БДР!AD14),IF(Инструкция!$C$33=12,(БДР!J14+БДР!L14+БДР!N14+БДР!P14+БДР!R14+БДР!T14+БДР!V14+БДР!X14+БДР!Z14+БДР!AB14+БДР!AD14+БДР!AF14),0))))))))))))</f>
        <v>0</v>
      </c>
      <c r="K10" s="411">
        <f>IF(H10="-","-",IF((D10+H10)=0,0,(J10/((D10+H10)/2))*(IF(Инструкция!$C$33=0,0,12/Инструкция!$C$33))))</f>
        <v>0</v>
      </c>
      <c r="L10" s="74"/>
    </row>
    <row r="11" spans="1:12" ht="15" customHeight="1" x14ac:dyDescent="0.2">
      <c r="A11" s="74"/>
      <c r="B11" s="99" t="s">
        <v>37</v>
      </c>
      <c r="C11" s="100">
        <f t="shared" si="0"/>
        <v>0</v>
      </c>
      <c r="D11" s="103"/>
      <c r="E11" s="102">
        <f>IF(Инструкция!$C$33=1,БДДС!H43,IF(Инструкция!$C$33=2,(БДДС!H43+БДДС!J43),IF(Инструкция!$C$33=3,(БДДС!H43+БДДС!J43+БДДС!L43),IF(Инструкция!$C$33=4,(БДДС!H43+БДДС!J43+БДДС!L43+БДДС!N43),IF(Инструкция!$C$33=5,(БДДС!H43+БДДС!J43+БДДС!L43+БДДС!N43+БДДС!P43),IF(Инструкция!$C$33=6,(БДДС!H43+БДДС!J43+БДДС!L43+БДДС!N43+БДДС!P43+БДДС!R43),IF(Инструкция!$C$33=7,(БДДС!H43+БДДС!J43+БДДС!L43+БДДС!N43+БДДС!P43+БДДС!R43+БДДС!T43),IF(Инструкция!$C$33=8,(БДДС!H43+БДДС!J43+БДДС!L43+БДДС!N43+БДДС!P43+БДДС!R43+БДДС!T43+БДДС!V43),IF(Инструкция!$C$33=9,(БДДС!H43+БДДС!J43+БДДС!L43+БДДС!N43+БДДС!P43+БДДС!R43+БДДС!T43+БДДС!V43+БДДС!X43),IF(Инструкция!$C$33=10,(БДДС!H43+БДДС!J43+БДДС!L43+БДДС!N43+БДДС!P43+БДДС!R43+БДДС!T43+БДДС!V43+БДДС!X43+БДДС!Z43),IF(Инструкция!$C$33=11,(БДДС!H43+БДДС!J43+БДДС!L43+БДДС!N43+БДДС!P43+БДДС!R43+БДДС!T43+БДДС!V43+БДДС!X43+БДДС!Z43+БДДС!AB43),IF(Инструкция!$C$33=12,(БДДС!H43+БДДС!J43+БДДС!L43+БДДС!N43+БДДС!P43+БДДС!R43+БДДС!T43+БДДС!V43+БДДС!X43+БДДС!Z43+БДДС!AB43+БДДС!AD43),0))))))))))))</f>
        <v>0</v>
      </c>
      <c r="F11" s="102">
        <f>IF(Инструкция!$C$33=1,БДДС!H12,IF(Инструкция!$C$33=2,(БДДС!H12+БДДС!J12),IF(Инструкция!$C$33=3,(БДДС!H12+БДДС!J12+БДДС!L12),IF(Инструкция!$C$33=4,(БДДС!H12+БДДС!J12+БДДС!L12+БДДС!N12),IF(Инструкция!$C$33=5,(БДДС!H12+БДДС!J12+БДДС!L12+БДДС!N12+БДДС!P12),IF(Инструкция!$C$33=6,(БДДС!H12+БДДС!J12+БДДС!L12+БДДС!N12+БДДС!P12+БДДС!R12),IF(Инструкция!$C$33=7,(БДДС!H12+БДДС!J12+БДДС!L12+БДДС!N12+БДДС!P12+БДДС!R12+БДДС!T12),IF(Инструкция!$C$33=8,(БДДС!H12+БДДС!J12+БДДС!L12+БДДС!N12+БДДС!P12+БДДС!R12+БДДС!T12+БДДС!V12),IF(Инструкция!$C$33=9,(БДДС!H12+БДДС!J12+БДДС!L12+БДДС!N12+БДДС!P12+БДДС!R12+БДДС!T12+БДДС!V12+БДДС!X12),IF(Инструкция!$C$33=10,(БДДС!H12+БДДС!J12+БДДС!L12+БДДС!N12+БДДС!P12+БДДС!R12+БДДС!T12+БДДС!V12+БДДС!X12+БДДС!Z12),IF(Инструкция!$C$33=11,(БДДС!H12+БДДС!J12+БДДС!L12+БДДС!N12+БДДС!P12+БДДС!R12+БДДС!T12+БДДС!V12+БДДС!X12+БДДС!Z12+БДДС!AB12),IF(Инструкция!$C$33=12,(БДДС!H12+БДДС!J12+БДДС!L12+БДДС!N12+БДДС!P12+БДДС!R12+БДДС!T12+БДДС!V12+БДДС!X12+БДДС!Z12+БДДС!AB12+БДДС!AD12),0))))))))))))</f>
        <v>0</v>
      </c>
      <c r="G11" s="309"/>
      <c r="H11" s="102">
        <f t="shared" si="1"/>
        <v>0</v>
      </c>
      <c r="I11" s="98">
        <f t="shared" si="2"/>
        <v>0</v>
      </c>
      <c r="J11" s="102">
        <f>IF(Инструкция!$C$33=1,БДР!J15,IF(Инструкция!$C$33=2,(БДР!J15+БДР!L15),IF(Инструкция!$C$33=3,(БДР!J15+БДР!L15+БДР!N15),IF(Инструкция!$C$33=4,(БДР!J15+БДР!L15+БДР!N15+БДР!P15),IF(Инструкция!$C$33=5,(БДР!J15+БДР!L15+БДР!N15+БДР!P15+БДР!R15),IF(Инструкция!$C$33=6,(БДР!J15+БДР!L15+БДР!N15+БДР!P15+БДР!R15+БДР!T15),IF(Инструкция!$C$33=7,(БДР!J15+БДР!L15+БДР!N15+БДР!P15+БДР!R15+БДР!T15+БДР!V15),IF(Инструкция!$C$33=8,(БДР!J15+БДР!L15+БДР!N15+БДР!P15+БДР!R15+БДР!T15+БДР!V15+БДР!X15),IF(Инструкция!$C$33=9,(БДР!J15+БДР!L15+БДР!N15+БДР!P15+БДР!R15+БДР!T15+БДР!V15+БДР!X15+БДР!Z15),IF(Инструкция!$C$33=10,(БДР!J15+БДР!L15+БДР!N15+БДР!P15+БДР!R15+БДР!T15+БДР!V15+БДР!X15+БДР!Z15+БДР!AB15),IF(Инструкция!$C$33=11,(БДР!J15+БДР!L15+БДР!N15+БДР!P15+БДР!R15+БДР!T15+БДР!V15+БДР!X15+БДР!Z15+БДР!AB15+БДР!AD15),IF(Инструкция!$C$33=12,(БДР!J15+БДР!L15+БДР!N15+БДР!P15+БДР!R15+БДР!T15+БДР!V15+БДР!X15+БДР!Z15+БДР!AB15+БДР!AD15+БДР!AF15),0))))))))))))</f>
        <v>0</v>
      </c>
      <c r="K11" s="411">
        <f>IF(H11="-","-",IF((D11+H11)=0,0,(J11/((D11+H11)/2))*(IF(Инструкция!$C$33=0,0,12/Инструкция!$C$33))))</f>
        <v>0</v>
      </c>
      <c r="L11" s="74"/>
    </row>
    <row r="12" spans="1:12" ht="15" customHeight="1" thickBot="1" x14ac:dyDescent="0.25">
      <c r="A12" s="74"/>
      <c r="B12" s="99" t="s">
        <v>249</v>
      </c>
      <c r="C12" s="105">
        <f t="shared" si="0"/>
        <v>0</v>
      </c>
      <c r="D12" s="106"/>
      <c r="E12" s="102">
        <f>IF(Инструкция!$C$33=1,БДДС!H44,IF(Инструкция!$C$33=2,(БДДС!H44+БДДС!J44),IF(Инструкция!$C$33=3,(БДДС!H44+БДДС!J44+БДДС!L44),IF(Инструкция!$C$33=4,(БДДС!H44+БДДС!J44+БДДС!L44+БДДС!N44),IF(Инструкция!$C$33=5,(БДДС!H44+БДДС!J44+БДДС!L44+БДДС!N44+БДДС!P44),IF(Инструкция!$C$33=6,(БДДС!H44+БДДС!J44+БДДС!L44+БДДС!N44+БДДС!P44+БДДС!R44),IF(Инструкция!$C$33=7,(БДДС!H44+БДДС!J44+БДДС!L44+БДДС!N44+БДДС!P44+БДДС!R44+БДДС!T44),IF(Инструкция!$C$33=8,(БДДС!H44+БДДС!J44+БДДС!L44+БДДС!N44+БДДС!P44+БДДС!R44+БДДС!T44+БДДС!V44),IF(Инструкция!$C$33=9,(БДДС!H44+БДДС!J44+БДДС!L44+БДДС!N44+БДДС!P44+БДДС!R44+БДДС!T44+БДДС!V44+БДДС!X44),IF(Инструкция!$C$33=10,(БДДС!H44+БДДС!J44+БДДС!L44+БДДС!N44+БДДС!P44+БДДС!R44+БДДС!T44+БДДС!V44+БДДС!X44+БДДС!Z44),IF(Инструкция!$C$33=11,(БДДС!H44+БДДС!J44+БДДС!L44+БДДС!N44+БДДС!P44+БДДС!R44+БДДС!T44+БДДС!V44+БДДС!X44+БДДС!Z44+БДДС!AB44),IF(Инструкция!$C$33=12,(БДДС!H44+БДДС!J44+БДДС!L44+БДДС!N44+БДДС!P44+БДДС!R44+БДДС!T44+БДДС!V44+БДДС!X44+БДДС!Z44+БДДС!AB44+БДДС!AD44),0))))))))))))</f>
        <v>0</v>
      </c>
      <c r="F12" s="102">
        <f>IF(Инструкция!$C$33=1,БДДС!H13,IF(Инструкция!$C$33=2,(БДДС!H13+БДДС!J13),IF(Инструкция!$C$33=3,(БДДС!H13+БДДС!J13+БДДС!L13),IF(Инструкция!$C$33=4,(БДДС!H13+БДДС!J13+БДДС!L13+БДДС!N13),IF(Инструкция!$C$33=5,(БДДС!H13+БДДС!J13+БДДС!L13+БДДС!N13+БДДС!P13),IF(Инструкция!$C$33=6,(БДДС!H13+БДДС!J13+БДДС!L13+БДДС!N13+БДДС!P13+БДДС!R13),IF(Инструкция!$C$33=7,(БДДС!H13+БДДС!J13+БДДС!L13+БДДС!N13+БДДС!P13+БДДС!R13+БДДС!T13),IF(Инструкция!$C$33=8,(БДДС!H13+БДДС!J13+БДДС!L13+БДДС!N13+БДДС!P13+БДДС!R13+БДДС!T13+БДДС!V13),IF(Инструкция!$C$33=9,(БДДС!H13+БДДС!J13+БДДС!L13+БДДС!N13+БДДС!P13+БДДС!R13+БДДС!T13+БДДС!V13+БДДС!X13),IF(Инструкция!$C$33=10,(БДДС!H13+БДДС!J13+БДДС!L13+БДДС!N13+БДДС!P13+БДДС!R13+БДДС!T13+БДДС!V13+БДДС!X13+БДДС!Z13),IF(Инструкция!$C$33=11,(БДДС!H13+БДДС!J13+БДДС!L13+БДДС!N13+БДДС!P13+БДДС!R13+БДДС!T13+БДДС!V13+БДДС!X13+БДДС!Z13+БДДС!AB13),IF(Инструкция!$C$33=12,(БДДС!H13+БДДС!J13+БДДС!L13+БДДС!N13+БДДС!P13+БДДС!R13+БДДС!T13+БДДС!V13+БДДС!X13+БДДС!Z13+БДДС!AB13+БДДС!AD13),0))))))))))))</f>
        <v>0</v>
      </c>
      <c r="G12" s="308"/>
      <c r="H12" s="117">
        <f t="shared" si="1"/>
        <v>0</v>
      </c>
      <c r="I12" s="98">
        <f t="shared" si="2"/>
        <v>0</v>
      </c>
      <c r="J12" s="102">
        <f>IF(Инструкция!$C$33=1,БДР!J16,IF(Инструкция!$C$33=2,(БДР!J16+БДР!L16),IF(Инструкция!$C$33=3,(БДР!J16+БДР!L16+БДР!N16),IF(Инструкция!$C$33=4,(БДР!J16+БДР!L16+БДР!N16+БДР!P16),IF(Инструкция!$C$33=5,(БДР!J16+БДР!L16+БДР!N16+БДР!P16+БДР!R16),IF(Инструкция!$C$33=6,(БДР!J16+БДР!L16+БДР!N16+БДР!P16+БДР!R16+БДР!T16),IF(Инструкция!$C$33=7,(БДР!J16+БДР!L16+БДР!N16+БДР!P16+БДР!R16+БДР!T16+БДР!V16),IF(Инструкция!$C$33=8,(БДР!J16+БДР!L16+БДР!N16+БДР!P16+БДР!R16+БДР!T16+БДР!V16+БДР!X16),IF(Инструкция!$C$33=9,(БДР!J16+БДР!L16+БДР!N16+БДР!P16+БДР!R16+БДР!T16+БДР!V16+БДР!X16+БДР!Z16),IF(Инструкция!$C$33=10,(БДР!J16+БДР!L16+БДР!N16+БДР!P16+БДР!R16+БДР!T16+БДР!V16+БДР!X16+БДР!Z16+БДР!AB16),IF(Инструкция!$C$33=11,(БДР!J16+БДР!L16+БДР!N16+БДР!P16+БДР!R16+БДР!T16+БДР!V16+БДР!X16+БДР!Z16+БДР!AB16+БДР!AD16),IF(Инструкция!$C$33=12,(БДР!J16+БДР!L16+БДР!N16+БДР!P16+БДР!R16+БДР!T16+БДР!V16+БДР!X16+БДР!Z16+БДР!AB16+БДР!AD16+БДР!AF16),0))))))))))))</f>
        <v>0</v>
      </c>
      <c r="K12" s="411">
        <f>IF(H12="-","-",IF((D12+H12)=0,0,(J12/((D12+H12)/2))*(IF(Инструкция!$C$33=0,0,12/Инструкция!$C$33))))</f>
        <v>0</v>
      </c>
      <c r="L12" s="74"/>
    </row>
    <row r="13" spans="1:12" ht="15" customHeight="1" thickBot="1" x14ac:dyDescent="0.25">
      <c r="A13" s="74"/>
      <c r="B13" s="31" t="s">
        <v>148</v>
      </c>
      <c r="C13" s="108">
        <f t="shared" si="0"/>
        <v>0</v>
      </c>
      <c r="D13" s="26">
        <f>SUM(D7:D12)</f>
        <v>0</v>
      </c>
      <c r="E13" s="26">
        <f>SUM(E7:E12)</f>
        <v>0</v>
      </c>
      <c r="F13" s="26">
        <f>SUM(F7:F12)</f>
        <v>0</v>
      </c>
      <c r="G13" s="26">
        <f>SUM(G7:G12)</f>
        <v>0</v>
      </c>
      <c r="H13" s="97">
        <f t="shared" si="1"/>
        <v>0</v>
      </c>
      <c r="I13" s="32">
        <f t="shared" ref="I13" si="3">IF($H$13=0,0,IF($H$13="-","-",H13/$H$13))</f>
        <v>0</v>
      </c>
      <c r="J13" s="310">
        <f>SUM(J7:J12)</f>
        <v>0</v>
      </c>
      <c r="K13" s="392">
        <f>IF(H13="-","-",IF((D13+H13)=0,0,(J13/((D13+H13)/2))*(IF(Инструкция!$C$33=0,0,12/Инструкция!$C$33))))</f>
        <v>0</v>
      </c>
      <c r="L13" s="74"/>
    </row>
    <row r="14" spans="1:12" ht="15" customHeight="1" thickBot="1" x14ac:dyDescent="0.25">
      <c r="A14" s="74"/>
      <c r="B14" s="12" t="s">
        <v>149</v>
      </c>
      <c r="C14" s="109">
        <f>IF(D29=0,0,D13/D29)</f>
        <v>0</v>
      </c>
      <c r="D14" s="472"/>
      <c r="E14" s="490"/>
      <c r="F14" s="490"/>
      <c r="G14" s="490"/>
      <c r="H14" s="473"/>
      <c r="I14" s="32">
        <f>IF(H29="-","-",IF(H13="-","-",IF(H29=0,0,H13/H29)))</f>
        <v>0</v>
      </c>
      <c r="J14" s="487"/>
      <c r="K14" s="489"/>
      <c r="L14" s="74"/>
    </row>
    <row r="15" spans="1:12" ht="15" customHeight="1" thickBot="1" x14ac:dyDescent="0.25">
      <c r="A15" s="74"/>
      <c r="B15" s="487"/>
      <c r="C15" s="488"/>
      <c r="D15" s="488"/>
      <c r="E15" s="488"/>
      <c r="F15" s="488"/>
      <c r="G15" s="488"/>
      <c r="H15" s="488"/>
      <c r="I15" s="488"/>
      <c r="J15" s="488"/>
      <c r="K15" s="489"/>
      <c r="L15" s="74"/>
    </row>
    <row r="16" spans="1:12" ht="42" customHeight="1" thickBot="1" x14ac:dyDescent="0.25">
      <c r="A16" s="74"/>
      <c r="B16" s="464" t="s">
        <v>147</v>
      </c>
      <c r="C16" s="467" t="s">
        <v>176</v>
      </c>
      <c r="D16" s="469"/>
      <c r="E16" s="401" t="s">
        <v>292</v>
      </c>
      <c r="F16" s="401" t="s">
        <v>293</v>
      </c>
      <c r="G16" s="93" t="s">
        <v>303</v>
      </c>
      <c r="H16" s="467" t="s">
        <v>177</v>
      </c>
      <c r="I16" s="469"/>
      <c r="J16" s="491" t="s">
        <v>304</v>
      </c>
      <c r="K16" s="492"/>
      <c r="L16" s="74"/>
    </row>
    <row r="17" spans="1:12" ht="15" customHeight="1" thickBot="1" x14ac:dyDescent="0.25">
      <c r="A17" s="74"/>
      <c r="B17" s="466"/>
      <c r="C17" s="10" t="s">
        <v>42</v>
      </c>
      <c r="D17" s="405" t="s">
        <v>50</v>
      </c>
      <c r="E17" s="405" t="s">
        <v>50</v>
      </c>
      <c r="F17" s="405" t="s">
        <v>50</v>
      </c>
      <c r="G17" s="405" t="s">
        <v>50</v>
      </c>
      <c r="H17" s="404" t="s">
        <v>50</v>
      </c>
      <c r="I17" s="10" t="s">
        <v>42</v>
      </c>
      <c r="J17" s="10" t="s">
        <v>50</v>
      </c>
      <c r="K17" s="10" t="s">
        <v>100</v>
      </c>
      <c r="L17" s="74"/>
    </row>
    <row r="18" spans="1:12" ht="15" customHeight="1" thickBot="1" x14ac:dyDescent="0.25">
      <c r="A18" s="74"/>
      <c r="B18" s="110" t="s">
        <v>38</v>
      </c>
      <c r="C18" s="111">
        <f>IF($D$24=0,0,D18/$D$24)</f>
        <v>0</v>
      </c>
      <c r="D18" s="112"/>
      <c r="E18" s="408">
        <f>IF(G18&gt;0,G18,0)</f>
        <v>0</v>
      </c>
      <c r="F18" s="113">
        <f>IF(G18&lt;0,G18*-1,0)</f>
        <v>0</v>
      </c>
      <c r="G18" s="410">
        <f>IF(Инструкция!C33=1,БДДС!H53,IF(Инструкция!C33=2,БДДС!H53+БДДС!J53,IF(Инструкция!C33=3,БДДС!H53+БДДС!J53+БДДС!L53,IF(Инструкция!C33=4,БДДС!H53+БДДС!J53+БДДС!L53+БДДС!N53,IF(Инструкция!C33=5,БДДС!H53+БДДС!J53+БДДС!L53+БДДС!N53+БДДС!P53,IF(Инструкция!C33=6,БДДС!H53+БДДС!J53+БДДС!L53+БДДС!N53+БДДС!P53+БДДС!R53,IF(Инструкция!C33=7,БДДС!H53+БДДС!J53+БДДС!L53+БДДС!N53+БДДС!P53+БДДС!R53+БДДС!T53,IF(Инструкция!C33=8,БДДС!H53+БДДС!J53+БДДС!L53+БДДС!N53+БДДС!P53+БДДС!R53+БДДС!T53+БДДС!V53,IF(Инструкция!C33=9,БДДС!H53+БДДС!J53+БДДС!L53+БДДС!N53+БДДС!P53+БДДС!R53+БДДС!T53+БДДС!V53+БДДС!X53,IF(Инструкция!C33=10,БДДС!H53+БДДС!J53+БДДС!L53+БДДС!N53+БДДС!P53+БДДС!R53+БДДС!T53+БДДС!V53+БДДС!X53+БДДС!Z53,IF(Инструкция!C33=11,БДДС!H53+БДДС!J53+БДДС!L53+БДДС!N53+БДДС!P53+БДДС!R53+БДДС!T53+БДДС!V53+БДДС!X53+БДДС!Z53+БДДС!AB53,IF(Инструкция!C33=12,БДДС!H53+БДДС!J53+БДДС!L53+БДДС!N53+БДДС!P53+БДДС!R53+БДДС!T53+БДДС!V53+БДДС!X53+БДДС!Z53+БДДС!AB53+БДДС!AD53,0))))))))))))</f>
        <v>0</v>
      </c>
      <c r="H18" s="113">
        <f>IF((D18+G18)&lt;0,"-",D18+G18)</f>
        <v>0</v>
      </c>
      <c r="I18" s="114">
        <f>IF(H24="-","-",IF(H18="-","-",IF($H$24=0,0,H18/$H$24)))</f>
        <v>0</v>
      </c>
      <c r="J18" s="113">
        <f>IF(H18="-","-",IF((D18+H18)=0,0,IF(Инструкция!$C$34&lt;=0,0,(D18+H18)/2*K18/12*Инструкция!$C$33)))</f>
        <v>0</v>
      </c>
      <c r="K18" s="419">
        <f>IF(H18&lt;0,"-",IF(Инструкция!C34&lt;=0,0,Инструкция!C34))</f>
        <v>0</v>
      </c>
      <c r="L18" s="74"/>
    </row>
    <row r="19" spans="1:12" ht="15" customHeight="1" x14ac:dyDescent="0.2">
      <c r="A19" s="74"/>
      <c r="B19" s="115" t="s">
        <v>250</v>
      </c>
      <c r="C19" s="116">
        <f>IF($D$24=0,0,D19/$D$24)</f>
        <v>0</v>
      </c>
      <c r="D19" s="101"/>
      <c r="E19" s="294">
        <f>IF(Инструкция!$C$33=1,БДДС!H46,IF(Инструкция!$C$33=2,(БДДС!H46+БДДС!J46),IF(Инструкция!$C$33=3,(БДДС!H46+БДДС!J46+БДДС!L46),IF(Инструкция!$C$33=4,(БДДС!H46+БДДС!J46+БДДС!L46+БДДС!N46),IF(Инструкция!$C$33=5,(БДДС!H46+БДДС!J46+БДДС!L46+БДДС!N46+БДДС!P46),IF(Инструкция!$C$33=6,(БДДС!H46+БДДС!J46+БДДС!L46+БДДС!N46+БДДС!P46+БДДС!R46),IF(Инструкция!$C$33=7,(БДДС!H46+БДДС!J46+БДДС!L46+БДДС!N46+БДДС!P46+БДДС!R46+БДДС!T46),IF(Инструкция!$C$33=8,(БДДС!H46+БДДС!J46+БДДС!L46+БДДС!N46+БДДС!P46+БДДС!R46+БДДС!T46+БДДС!V46),IF(Инструкция!$C$33=9,(БДДС!H46+БДДС!J46+БДДС!L46+БДДС!N46+БДДС!P46+БДДС!R46+БДДС!T46+БДДС!V46+БДДС!X46),IF(Инструкция!$C$33=10,(БДДС!H46+БДДС!J46+БДДС!L46+БДДС!N46+БДДС!P46+БДДС!R46+БДДС!T46+БДДС!V46+БДДС!X46+БДДС!Z46),IF(Инструкция!$C$33=11,(БДДС!H46+БДДС!J46+БДДС!L46+БДДС!N46+БДДС!P46+БДДС!R46+БДДС!T46+БДДС!V46+БДДС!X46+БДДС!Z46+БДДС!AB46),IF(Инструкция!$C$33=12,(БДДС!H46+БДДС!J46+БДДС!L46+БДДС!N46+БДДС!P46+БДДС!R46+БДДС!T46+БДДС!V46+БДДС!X46+БДДС!Z46+БДДС!AB46+БДДС!AD46),0))))))))))))</f>
        <v>0</v>
      </c>
      <c r="F19" s="294">
        <f>IF(Инструкция!$C$33=1,БДДС!H15,IF(Инструкция!$C$33=2,(БДДС!H15+БДДС!J15),IF(Инструкция!$C$33=3,(БДДС!H15+БДДС!J15+БДДС!L15),IF(Инструкция!$C$33=4,(БДДС!H15+БДДС!J15+БДДС!L15+БДДС!N15),IF(Инструкция!$C$33=5,(БДДС!H15+БДДС!J15+БДДС!L15+БДДС!N15+БДДС!P15),IF(Инструкция!$C$33=6,(БДДС!H15+БДДС!J15+БДДС!L15+БДДС!N15+БДДС!P15+БДДС!R15),IF(Инструкция!$C$33=7,(БДДС!H15+БДДС!J15+БДДС!L15+БДДС!N15+БДДС!P15+БДДС!R15+БДДС!T15),IF(Инструкция!$C$33=8,(БДДС!H15+БДДС!J15+БДДС!L15+БДДС!N15+БДДС!P15+БДДС!R15+БДДС!T15+БДДС!V15),IF(Инструкция!$C$33=9,(БДДС!H15+БДДС!J15+БДДС!L15+БДДС!N15+БДДС!P15+БДДС!R15+БДДС!T15+БДДС!V15+БДДС!X15),IF(Инструкция!$C$33=10,(БДДС!H15+БДДС!J15+БДДС!L15+БДДС!N15+БДДС!P15+БДДС!R15+БДДС!T15+БДДС!V15+БДДС!X15+БДДС!Z15),IF(Инструкция!$C$33=11,(БДДС!H15+БДДС!J15+БДДС!L15+БДДС!N15+БДДС!P15+БДДС!R15+БДДС!T15+БДДС!V15+БДДС!X15+БДДС!Z15+БДДС!AB15),IF(Инструкция!$C$33=12,(БДДС!H15+БДДС!J15+БДДС!L15+БДДС!N15+БДДС!P15+БДДС!R15+БДДС!T15+БДДС!V15+БДДС!X15+БДДС!Z15+БДДС!AB15+БДДС!AD15),0))))))))))))</f>
        <v>0</v>
      </c>
      <c r="G19" s="101"/>
      <c r="H19" s="117">
        <f>IF(F19&lt;0,"-",IF((D19+E19-F19+G19)&lt;0,"-",D19+E19-F19+G19))</f>
        <v>0</v>
      </c>
      <c r="I19" s="118">
        <f>IF($H$24="-","-",IF(H19="-","-",IF($H$24=0,0,H19/$H$24)))</f>
        <v>0</v>
      </c>
      <c r="J19" s="117">
        <f>IF(Инструкция!$C$33=1,БДР!J32,IF(Инструкция!$C$33=2,(БДР!J32+БДР!L32),IF(Инструкция!$C$33=3,(БДР!J32+БДР!L32+БДР!N32),IF(Инструкция!$C$33=4,(БДР!J32+БДР!L32+БДР!N32+БДР!P32),IF(Инструкция!$C$33=5,(БДР!J32+БДР!L32+БДР!N32+БДР!P32+БДР!R32),IF(Инструкция!$C$33=6,(БДР!J32+БДР!L32+БДР!N32+БДР!P32+БДР!R32+БДР!T32),IF(Инструкция!$C$33=7,(БДР!J32+БДР!L32+БДР!N32+БДР!P32+БДР!R32+БДР!T32+БДР!V32),IF(Инструкция!$C$33=8,(БДР!J32+БДР!L32+БДР!N32+БДР!P32+БДР!R32+БДР!T32+БДР!V32+БДР!X32),IF(Инструкция!$C$33=9,(БДР!J32+БДР!L32+БДР!N32+БДР!P32+БДР!R32+БДР!T32+БДР!V32+БДР!X32+БДР!Z32),IF(Инструкция!$C$33=10,(БДР!J32+БДР!L32+БДР!N32+БДР!P32+БДР!R32+БДР!T32+БДР!V32+БДР!X32+БДР!Z32+БДР!AB32),IF(Инструкция!$C$33=11,(БДР!J32+БДР!L32+БДР!N32+БДР!P32+БДР!R32+БДР!T32+БДР!V32+БДР!X32+БДР!Z32+БДР!AB32+БДР!AD32),IF(Инструкция!$C$33=12,(БДР!J32+БДР!L32+БДР!N32+БДР!P32+БДР!R32+БДР!T32+БДР!V32+БДР!X32+БДР!Z32+БДР!AB32+БДР!AD32+БДР!AF32),0))))))))))))-J34</f>
        <v>0</v>
      </c>
      <c r="K19" s="416">
        <f>IF(H19="-","-",IF((D19+H19)=0,0,(J19/((D19+H19)/2))*(IF(Инструкция!$C$33=0,0,12/Инструкция!$C$33))))</f>
        <v>0</v>
      </c>
      <c r="L19" s="74"/>
    </row>
    <row r="20" spans="1:12" ht="15" customHeight="1" x14ac:dyDescent="0.2">
      <c r="A20" s="74"/>
      <c r="B20" s="119" t="s">
        <v>2</v>
      </c>
      <c r="C20" s="116">
        <f>IF($D$24=0,0,D20/$D$24)</f>
        <v>0</v>
      </c>
      <c r="D20" s="103"/>
      <c r="E20" s="294">
        <f>IF(Инструкция!$C$33=1,БДДС!H47,IF(Инструкция!$C$33=2,(БДДС!H47+БДДС!J47),IF(Инструкция!$C$33=3,(БДДС!H47+БДДС!J47+БДДС!L47),IF(Инструкция!$C$33=4,(БДДС!H47+БДДС!J47+БДДС!L47+БДДС!N47),IF(Инструкция!$C$33=5,(БДДС!H47+БДДС!J47+БДДС!L47+БДДС!N47+БДДС!P47),IF(Инструкция!$C$33=6,(БДДС!H47+БДДС!J47+БДДС!L47+БДДС!N47+БДДС!P47+БДДС!R47),IF(Инструкция!$C$33=7,(БДДС!H47+БДДС!J47+БДДС!L47+БДДС!N47+БДДС!P47+БДДС!R47+БДДС!T47),IF(Инструкция!$C$33=8,(БДДС!H47+БДДС!J47+БДДС!L47+БДДС!N47+БДДС!P47+БДДС!R47+БДДС!T47+БДДС!V47),IF(Инструкция!$C$33=9,(БДДС!H47+БДДС!J47+БДДС!L47+БДДС!N47+БДДС!P47+БДДС!R47+БДДС!T47+БДДС!V47+БДДС!X47),IF(Инструкция!$C$33=10,(БДДС!H47+БДДС!J47+БДДС!L47+БДДС!N47+БДДС!P47+БДДС!R47+БДДС!T47+БДДС!V47+БДДС!X47+БДДС!Z47),IF(Инструкция!$C$33=11,(БДДС!H47+БДДС!J47+БДДС!L47+БДДС!N47+БДДС!P47+БДДС!R47+БДДС!T47+БДДС!V47+БДДС!X47+БДДС!Z47+БДДС!AB47),IF(Инструкция!$C$33=12,(БДДС!H47+БДДС!J47+БДДС!L47+БДДС!N47+БДДС!P47+БДДС!R47+БДДС!T47+БДДС!V47+БДДС!X47+БДДС!Z47+БДДС!AB47+БДДС!AD47),0))))))))))))</f>
        <v>0</v>
      </c>
      <c r="F20" s="294">
        <f>IF(Инструкция!$C$33=1,БДДС!H16,IF(Инструкция!$C$33=2,(БДДС!H16+БДДС!J16),IF(Инструкция!$C$33=3,(БДДС!H16+БДДС!J16+БДДС!L16),IF(Инструкция!$C$33=4,(БДДС!H16+БДДС!J16+БДДС!L16+БДДС!N16),IF(Инструкция!$C$33=5,(БДДС!H16+БДДС!J16+БДДС!L16+БДДС!N16+БДДС!P16),IF(Инструкция!$C$33=6,(БДДС!H16+БДДС!J16+БДДС!L16+БДДС!N16+БДДС!P16+БДДС!R16),IF(Инструкция!$C$33=7,(БДДС!H16+БДДС!J16+БДДС!L16+БДДС!N16+БДДС!P16+БДДС!R16+БДДС!T16),IF(Инструкция!$C$33=8,(БДДС!H16+БДДС!J16+БДДС!L16+БДДС!N16+БДДС!P16+БДДС!R16+БДДС!T16+БДДС!V16),IF(Инструкция!$C$33=9,(БДДС!H16+БДДС!J16+БДДС!L16+БДДС!N16+БДДС!P16+БДДС!R16+БДДС!T16+БДДС!V16+БДДС!X16),IF(Инструкция!$C$33=10,(БДДС!H16+БДДС!J16+БДДС!L16+БДДС!N16+БДДС!P16+БДДС!R16+БДДС!T16+БДДС!V16+БДДС!X16+БДДС!Z16),IF(Инструкция!$C$33=11,(БДДС!H16+БДДС!J16+БДДС!L16+БДДС!N16+БДДС!P16+БДДС!R16+БДДС!T16+БДДС!V16+БДДС!X16+БДДС!Z16+БДДС!AB16),IF(Инструкция!$C$33=12,(БДДС!H16+БДДС!J16+БДДС!L16+БДДС!N16+БДДС!P16+БДДС!R16+БДДС!T16+БДДС!V16+БДДС!X16+БДДС!Z16+БДДС!AB16+БДДС!AD16),0))))))))))))</f>
        <v>0</v>
      </c>
      <c r="G20" s="103"/>
      <c r="H20" s="117">
        <f t="shared" ref="H20:H24" si="4">IF(F20&lt;0,"-",IF((D20+E20-F20+G20)&lt;0,"-",D20+E20-F20+G20))</f>
        <v>0</v>
      </c>
      <c r="I20" s="118">
        <f>IF($H$24="-","-",IF(H20="-","-",IF($H$24=0,0,H20/$H$24)))</f>
        <v>0</v>
      </c>
      <c r="J20" s="117">
        <f>IF(Инструкция!$C$33=1,БДР!J71,IF(Инструкция!$C$33=2,(БДР!J71+БДР!L71),IF(Инструкция!$C$33=3,(БДР!J71+БДР!L71+БДР!N71),IF(Инструкция!$C$33=4,(БДР!J71+БДР!L71+БДР!N71+БДР!P71),IF(Инструкция!$C$33=5,(БДР!J71+БДР!L71+БДР!N71+БДР!P71+БДР!R71),IF(Инструкция!$C$33=6,(БДР!J71+БДР!L71+БДР!N71+БДР!P71+БДР!R71+БДР!T71),IF(Инструкция!$C$33=7,(БДР!J71+БДР!L71+БДР!N71+БДР!P71+БДР!R71+БДР!T71+БДР!V71),IF(Инструкция!$C$33=8,(БДР!J71+БДР!L71+БДР!N71+БДР!P71+БДР!R71+БДР!T71+БДР!V71+БДР!X71),IF(Инструкция!$C$33=9,(БДР!J71+БДР!L71+БДР!N71+БДР!P71+БДР!R71+БДР!T71+БДР!V71+БДР!X71+БДР!Z71),IF(Инструкция!$C$33=10,(БДР!J71+БДР!L71+БДР!N71+БДР!P71+БДР!R71+БДР!T71+БДР!V71+БДР!X71+БДР!Z71+БДР!AB71),IF(Инструкция!$C$33=11,(БДР!J71+БДР!L71+БДР!N71+БДР!P71+БДР!R71+БДР!T71+БДР!V71+БДР!X71+БДР!Z71+БДР!AB71+БДР!AD71),IF(Инструкция!$C$33=12,(БДР!J71+БДР!L71+БДР!N71+БДР!P71+БДР!R71+БДР!T71+БДР!V71+БДР!X71+БДР!Z71+БДР!AB71+БДР!AD71+БДР!AF71),0))))))))))))-J35-J21-J36</f>
        <v>0</v>
      </c>
      <c r="K20" s="416">
        <f>IF(H20="-","-",IF((D20+H20)=0,0,(J20/((D20+H20)/2))*(IF(Инструкция!$C$33=0,0,12/Инструкция!$C$33))))</f>
        <v>0</v>
      </c>
      <c r="L20" s="74" t="s">
        <v>69</v>
      </c>
    </row>
    <row r="21" spans="1:12" ht="15" customHeight="1" x14ac:dyDescent="0.2">
      <c r="A21" s="74"/>
      <c r="B21" s="119" t="s">
        <v>3</v>
      </c>
      <c r="C21" s="116">
        <f t="shared" ref="C21" si="5">IF($D$24=0,0,D21/$D$24)</f>
        <v>0</v>
      </c>
      <c r="D21" s="103"/>
      <c r="E21" s="294">
        <f>IF(Инструкция!$C$33=1,БДДС!H48,IF(Инструкция!$C$33=2,(БДДС!H48+БДДС!J48),IF(Инструкция!$C$33=3,(БДДС!H48+БДДС!J48+БДДС!L48),IF(Инструкция!$C$33=4,(БДДС!H48+БДДС!J48+БДДС!L48+БДДС!N48),IF(Инструкция!$C$33=5,(БДДС!H48+БДДС!J48+БДДС!L48+БДДС!N48+БДДС!P48),IF(Инструкция!$C$33=6,(БДДС!H48+БДДС!J48+БДДС!L48+БДДС!N48+БДДС!P48+БДДС!R48),IF(Инструкция!$C$33=7,(БДДС!H48+БДДС!J48+БДДС!L48+БДДС!N48+БДДС!P48+БДДС!R48+БДДС!T48),IF(Инструкция!$C$33=8,(БДДС!H48+БДДС!J48+БДДС!L48+БДДС!N48+БДДС!P48+БДДС!R48+БДДС!T48+БДДС!V48),IF(Инструкция!$C$33=9,(БДДС!H48+БДДС!J48+БДДС!L48+БДДС!N48+БДДС!P48+БДДС!R48+БДДС!T48+БДДС!V48+БДДС!X48),IF(Инструкция!$C$33=10,(БДДС!H48+БДДС!J48+БДДС!L48+БДДС!N48+БДДС!P48+БДДС!R48+БДДС!T48+БДДС!V48+БДДС!X48+БДДС!Z48),IF(Инструкция!$C$33=11,(БДДС!H48+БДДС!J48+БДДС!L48+БДДС!N48+БДДС!P48+БДДС!R48+БДДС!T48+БДДС!V48+БДДС!X48+БДДС!Z48+БДДС!AB48),IF(Инструкция!$C$33=12,(БДДС!H48+БДДС!J48+БДДС!L48+БДДС!N48+БДДС!P48+БДДС!R48+БДДС!T48+БДДС!V48+БДДС!X48+БДДС!Z48+БДДС!AB48+БДДС!AD48),0))))))))))))</f>
        <v>0</v>
      </c>
      <c r="F21" s="294">
        <f>IF(Инструкция!$C$33=1,БДДС!H17,IF(Инструкция!$C$33=2,(БДДС!H17+БДДС!J17),IF(Инструкция!$C$33=3,(БДДС!H17+БДДС!J17+БДДС!L17),IF(Инструкция!$C$33=4,(БДДС!H17+БДДС!J17+БДДС!L17+БДДС!N17),IF(Инструкция!$C$33=5,(БДДС!H17+БДДС!J17+БДДС!L17+БДДС!N17+БДДС!P17),IF(Инструкция!$C$33=6,(БДДС!H17+БДДС!J17+БДДС!L17+БДДС!N17+БДДС!P17+БДДС!R17),IF(Инструкция!$C$33=7,(БДДС!H17+БДДС!J17+БДДС!L17+БДДС!N17+БДДС!P17+БДДС!R17+БДДС!T17),IF(Инструкция!$C$33=8,(БДДС!H17+БДДС!J17+БДДС!L17+БДДС!N17+БДДС!P17+БДДС!R17+БДДС!T17+БДДС!V17),IF(Инструкция!$C$33=9,(БДДС!H17+БДДС!J17+БДДС!L17+БДДС!N17+БДДС!P17+БДДС!R17+БДДС!T17+БДДС!V17+БДДС!X17),IF(Инструкция!$C$33=10,(БДДС!H17+БДДС!J17+БДДС!L17+БДДС!N17+БДДС!P17+БДДС!R17+БДДС!T17+БДДС!V17+БДДС!X17+БДДС!Z17),IF(Инструкция!$C$33=11,(БДДС!H17+БДДС!J17+БДДС!L17+БДДС!N17+БДДС!P17+БДДС!R17+БДДС!T17+БДДС!V17+БДДС!X17+БДДС!Z17+БДДС!AB17),IF(Инструкция!$C$33=12,(БДДС!H17+БДДС!J17+БДДС!L17+БДДС!N17+БДДС!P17+БДДС!R17+БДДС!T17+БДДС!V17+БДДС!X17+БДДС!Z17+БДДС!AB17+БДДС!AD17),0))))))))))))</f>
        <v>0</v>
      </c>
      <c r="G21" s="103"/>
      <c r="H21" s="117">
        <f t="shared" si="4"/>
        <v>0</v>
      </c>
      <c r="I21" s="118">
        <f>IF($H$24="-","-",IF(H21="-","-",IF($H$24=0,0,H21/$H$24)))</f>
        <v>0</v>
      </c>
      <c r="J21" s="117">
        <f>IF(Инструкция!$C$33=1,БДР!J69,IF(Инструкция!$C$33=2,(БДР!J69+БДР!L69),IF(Инструкция!$C$33=3,(БДР!J69+БДР!L69+БДР!N69),IF(Инструкция!$C$33=4,(БДР!J69+БДР!L69+БДР!N69+БДР!P69),IF(Инструкция!$C$33=5,(БДР!J69+БДР!L69+БДР!N69+БДР!P69+БДР!R69),IF(Инструкция!$C$33=6,(БДР!J69+БДР!L69+БДР!N69+БДР!P69+БДР!R69+БДР!T69),IF(Инструкция!$C$33=7,(БДР!J69+БДР!L69+БДР!N69+БДР!P69+БДР!R69+БДР!T69+БДР!V69),IF(Инструкция!$C$33=8,(БДР!J69+БДР!L69+БДР!N69+БДР!P69+БДР!R69+БДР!T69+БДР!V69+БДР!X69),IF(Инструкция!$C$33=9,(БДР!J69+БДР!L69+БДР!N69+БДР!P69+БДР!R69+БДР!T69+БДР!V69+БДР!X69+БДР!Z69),IF(Инструкция!$C$33=10,(БДР!J69+БДР!L69+БДР!N69+БДР!P69+БДР!R69+БДР!T69+БДР!V69+БДР!X69+БДР!Z69+БДР!AB69),IF(Инструкция!$C$33=11,(БДР!J69+БДР!L69+БДР!N69+БДР!P69+БДР!R69+БДР!T69+БДР!V69+БДР!X69+БДР!Z69+БДР!AB69+БДР!AD69),IF(Инструкция!$C$33=12,(БДР!J69+БДР!L69+БДР!N69+БДР!P69+БДР!R69+БДР!T69+БДР!V69+БДР!X69+БДР!Z69+БДР!AB69+БДР!AD69+БДР!AF69),0))))))))))))</f>
        <v>0</v>
      </c>
      <c r="K21" s="416">
        <f>IF(H21="-","-",IF((D21+H21)=0,0,(J21/((D21+H21)/2))*(IF(Инструкция!$C$33=0,0,12/Инструкция!$C$33))))</f>
        <v>0</v>
      </c>
      <c r="L21" s="74"/>
    </row>
    <row r="22" spans="1:12" ht="15" customHeight="1" x14ac:dyDescent="0.2">
      <c r="A22" s="74"/>
      <c r="B22" s="119" t="s">
        <v>307</v>
      </c>
      <c r="C22" s="116">
        <f>IF($D$24=0,0,D22/$D$24)</f>
        <v>0</v>
      </c>
      <c r="D22" s="103"/>
      <c r="E22" s="294">
        <f>IF(Инструкция!$C$33=1,БДДС!H49,IF(Инструкция!$C$33=2,(БДДС!H49+БДДС!J49),IF(Инструкция!$C$33=3,(БДДС!H49+БДДС!J49+БДДС!L49),IF(Инструкция!$C$33=4,(БДДС!H49+БДДС!J49+БДДС!L49+БДДС!N49),IF(Инструкция!$C$33=5,(БДДС!H49+БДДС!J49+БДДС!L49+БДДС!N49+БДДС!P49),IF(Инструкция!$C$33=6,(БДДС!H49+БДДС!J49+БДДС!L49+БДДС!N49+БДДС!P49+БДДС!R49),IF(Инструкция!$C$33=7,(БДДС!H49+БДДС!J49+БДДС!L49+БДДС!N49+БДДС!P49+БДДС!R49+БДДС!T49),IF(Инструкция!$C$33=8,(БДДС!H49+БДДС!J49+БДДС!L49+БДДС!N49+БДДС!P49+БДДС!R49+БДДС!T49+БДДС!V49),IF(Инструкция!$C$33=9,(БДДС!H49+БДДС!J49+БДДС!L49+БДДС!N49+БДДС!P49+БДДС!R49+БДДС!T49+БДДС!V49+БДДС!X49),IF(Инструкция!$C$33=10,(БДДС!H49+БДДС!J49+БДДС!L49+БДДС!N49+БДДС!P49+БДДС!R49+БДДС!T49+БДДС!V49+БДДС!X49+БДДС!Z49),IF(Инструкция!$C$33=11,(БДДС!H49+БДДС!J49+БДДС!L49+БДДС!N49+БДДС!P49+БДДС!R49+БДДС!T49+БДДС!V49+БДДС!X49+БДДС!Z49+БДДС!AB49),IF(Инструкция!$C$33=12,(БДДС!H49+БДДС!J49+БДДС!L49+БДДС!N49+БДДС!P49+БДДС!R49+БДДС!T49+БДДС!V49+БДДС!X49+БДДС!Z49+БДДС!AB49+БДДС!AD49),0))))))))))))</f>
        <v>0</v>
      </c>
      <c r="F22" s="294">
        <f>IF(Инструкция!$C$33=1,БДДС!H18,IF(Инструкция!$C$33=2,(БДДС!H18+БДДС!J18),IF(Инструкция!$C$33=3,(БДДС!H18+БДДС!J18+БДДС!L18),IF(Инструкция!$C$33=4,(БДДС!H18+БДДС!J18+БДДС!L18+БДДС!N18),IF(Инструкция!$C$33=5,(БДДС!H18+БДДС!J18+БДДС!L18+БДДС!N18+БДДС!P18),IF(Инструкция!$C$33=6,(БДДС!H18+БДДС!J18+БДДС!L18+БДДС!N18+БДДС!P18+БДДС!R18),IF(Инструкция!$C$33=7,(БДДС!H18+БДДС!J18+БДДС!L18+БДДС!N18+БДДС!P18+БДДС!R18+БДДС!T18),IF(Инструкция!$C$33=8,(БДДС!H18+БДДС!J18+БДДС!L18+БДДС!N18+БДДС!P18+БДДС!R18+БДДС!T18+БДДС!V18),IF(Инструкция!$C$33=9,(БДДС!H18+БДДС!J18+БДДС!L18+БДДС!N18+БДДС!P18+БДДС!R18+БДДС!T18+БДДС!V18+БДДС!X18),IF(Инструкция!$C$33=10,(БДДС!H18+БДДС!J18+БДДС!L18+БДДС!N18+БДДС!P18+БДДС!R18+БДДС!T18+БДДС!V18+БДДС!X18+БДДС!Z18),IF(Инструкция!$C$33=11,(БДДС!H18+БДДС!J18+БДДС!L18+БДДС!N18+БДДС!P18+БДДС!R18+БДДС!T18+БДДС!V18+БДДС!X18+БДДС!Z18+БДДС!AB18),IF(Инструкция!$C$33=12,(БДДС!H18+БДДС!J18+БДДС!L18+БДДС!N18+БДДС!P18+БДДС!R18+БДДС!T18+БДДС!V18+БДДС!X18+БДДС!Z18+БДДС!AB18+БДДС!AD18),0))))))))))))</f>
        <v>0</v>
      </c>
      <c r="G22" s="103"/>
      <c r="H22" s="117">
        <f t="shared" si="4"/>
        <v>0</v>
      </c>
      <c r="I22" s="118">
        <f>IF($H$24="-","-",IF(H22="-","-",IF($H$24=0,0,H22/$H$24)))</f>
        <v>0</v>
      </c>
      <c r="J22" s="102">
        <f>IF(Инструкция!$C$33=1,БДР!J89,IF(Инструкция!$C$33=2,(БДР!J89+БДР!L89),IF(Инструкция!$C$33=3,(БДР!J89+БДР!L89+БДР!N89),IF(Инструкция!$C$33=4,(БДР!J89+БДР!L89+БДР!N89+БДР!P89),IF(Инструкция!$C$33=5,(БДР!J89+БДР!L89+БДР!N89+БДР!P89+БДР!R89),IF(Инструкция!$C$33=6,(БДР!J89+БДР!L89+БДР!N89+БДР!P89+БДР!R89+БДР!T89),IF(Инструкция!$C$33=7,(БДР!J89+БДР!L89+БДР!N89+БДР!P89+БДР!R89+БДР!T89+БДР!V89),IF(Инструкция!$C$33=8,(БДР!J89+БДР!L89+БДР!N89+БДР!P89+БДР!R89+БДР!T89+БДР!V89+БДР!X89),IF(Инструкция!$C$33=9,(БДР!J89+БДР!L89+БДР!N89+БДР!P89+БДР!R89+БДР!T89+БДР!V89+БДР!X89+БДР!Z89),IF(Инструкция!$C$33=10,(БДР!J89+БДР!L89+БДР!N89+БДР!P89+БДР!R89+БДР!T89+БДР!V89+БДР!X89+БДР!Z89+БДР!AB89),IF(Инструкция!$C$33=11,(БДР!J89+БДР!L89+БДР!N89+БДР!P89+БДР!R89+БДР!T89+БДР!V89+БДР!X89+БДР!Z89+БДР!AB89+БДР!AD89),IF(Инструкция!$C$33=12,(БДР!J89+БДР!L89+БДР!N89+БДР!P89+БДР!R89+БДР!T89+БДР!V89+БДР!X89+БДР!Z89+БДР!AB89+БДР!AD89+БДР!AF89),0))))))))))))-J37</f>
        <v>0</v>
      </c>
      <c r="K22" s="416">
        <f>IF(H22="-","-",IF((D22+H22)=0,0,(J22/((D22+H22)/2))*(IF(Инструкция!$C$33=0,0,12/Инструкция!$C$33))))</f>
        <v>0</v>
      </c>
      <c r="L22" s="74"/>
    </row>
    <row r="23" spans="1:12" ht="15" customHeight="1" thickBot="1" x14ac:dyDescent="0.25">
      <c r="A23" s="74"/>
      <c r="B23" s="119" t="s">
        <v>283</v>
      </c>
      <c r="C23" s="120">
        <f>IF($D$24=0,0,D23/$D$24)</f>
        <v>0</v>
      </c>
      <c r="D23" s="103"/>
      <c r="E23" s="294">
        <f>IF(Инструкция!$C$33=1,БДДС!H50,IF(Инструкция!$C$33=2,(БДДС!H50+БДДС!J50),IF(Инструкция!$C$33=3,(БДДС!H50+БДДС!J50+БДДС!L50),IF(Инструкция!$C$33=4,(БДДС!H50+БДДС!J50+БДДС!L50+БДДС!N50),IF(Инструкция!$C$33=5,(БДДС!H50+БДДС!J50+БДДС!L50+БДДС!N50+БДДС!P50),IF(Инструкция!$C$33=6,(БДДС!H50+БДДС!J50+БДДС!L50+БДДС!N50+БДДС!P50+БДДС!R50),IF(Инструкция!$C$33=7,(БДДС!H50+БДДС!J50+БДДС!L50+БДДС!N50+БДДС!P50+БДДС!R50+БДДС!T50),IF(Инструкция!$C$33=8,(БДДС!H50+БДДС!J50+БДДС!L50+БДДС!N50+БДДС!P50+БДДС!R50+БДДС!T50+БДДС!V50),IF(Инструкция!$C$33=9,(БДДС!H50+БДДС!J50+БДДС!L50+БДДС!N50+БДДС!P50+БДДС!R50+БДДС!T50+БДДС!V50+БДДС!X50),IF(Инструкция!$C$33=10,(БДДС!H50+БДДС!J50+БДДС!L50+БДДС!N50+БДДС!P50+БДДС!R50+БДДС!T50+БДДС!V50+БДДС!X50+БДДС!Z50),IF(Инструкция!$C$33=11,(БДДС!H50+БДДС!J50+БДДС!L50+БДДС!N50+БДДС!P50+БДДС!R50+БДДС!T50+БДДС!V50+БДДС!X50+БДДС!Z50+БДДС!AB50),IF(Инструкция!$C$33=12,(БДДС!H50+БДДС!J50+БДДС!L50+БДДС!N50+БДДС!P50+БДДС!R50+БДДС!T50+БДДС!V50+БДДС!X50+БДДС!Z50+БДДС!AB50+БДДС!AD50),0))))))))))))</f>
        <v>0</v>
      </c>
      <c r="F23" s="294">
        <f>IF(Инструкция!$C$33=1,БДДС!H19,IF(Инструкция!$C$33=2,(БДДС!H19+БДДС!J19),IF(Инструкция!$C$33=3,(БДДС!H19+БДДС!J19+БДДС!L19),IF(Инструкция!$C$33=4,(БДДС!H19+БДДС!J19+БДДС!L19+БДДС!N19),IF(Инструкция!$C$33=5,(БДДС!H19+БДДС!J19+БДДС!L19+БДДС!N19+БДДС!P19),IF(Инструкция!$C$33=6,(БДДС!H19+БДДС!J19+БДДС!L19+БДДС!N19+БДДС!P19+БДДС!R19),IF(Инструкция!$C$33=7,(БДДС!H19+БДДС!J19+БДДС!L19+БДДС!N19+БДДС!P19+БДДС!R19+БДДС!T19),IF(Инструкция!$C$33=8,(БДДС!H19+БДДС!J19+БДДС!L19+БДДС!N19+БДДС!P19+БДДС!R19+БДДС!T19+БДДС!V19),IF(Инструкция!$C$33=9,(БДДС!H19+БДДС!J19+БДДС!L19+БДДС!N19+БДДС!P19+БДДС!R19+БДДС!T19+БДДС!V19+БДДС!X19),IF(Инструкция!$C$33=10,(БДДС!H19+БДДС!J19+БДДС!L19+БДДС!N19+БДДС!P19+БДДС!R19+БДДС!T19+БДДС!V19+БДДС!X19+БДДС!Z19),IF(Инструкция!$C$33=11,(БДДС!H19+БДДС!J19+БДДС!L19+БДДС!N19+БДДС!P19+БДДС!R19+БДДС!T19+БДДС!V19+БДДС!X19+БДДС!Z19+БДДС!AB19),IF(Инструкция!$C$33=12,(БДДС!H19+БДДС!J19+БДДС!L19+БДДС!N19+БДДС!P19+БДДС!R19+БДДС!T19+БДДС!V19+БДДС!X19+БДДС!Z19+БДДС!AB19+БДДС!AD19),0))))))))))))</f>
        <v>0</v>
      </c>
      <c r="G23" s="103"/>
      <c r="H23" s="413">
        <f t="shared" si="4"/>
        <v>0</v>
      </c>
      <c r="I23" s="118">
        <f>IF($H$24="-","-",IF(H23="-","-",IF($H$24=0,0,H23/$H$24)))</f>
        <v>0</v>
      </c>
      <c r="J23" s="107">
        <f>IF(H23="-",0,IF((D23+H23)&lt;=0,0,IF(Инструкция!$C$34&lt;=0,0,(D23+H23)/2*K23/12*Инструкция!$C$33)))</f>
        <v>0</v>
      </c>
      <c r="K23" s="288">
        <f>Инструкция!C34</f>
        <v>0</v>
      </c>
      <c r="L23" s="74"/>
    </row>
    <row r="24" spans="1:12" ht="15" customHeight="1" thickBot="1" x14ac:dyDescent="0.25">
      <c r="A24" s="74"/>
      <c r="B24" s="121" t="s">
        <v>157</v>
      </c>
      <c r="C24" s="32">
        <f>IF($D$24=0,0,D24/$D$24)</f>
        <v>0</v>
      </c>
      <c r="D24" s="26">
        <f>SUM(D18:D23)</f>
        <v>0</v>
      </c>
      <c r="E24" s="26">
        <f>SUM(E18:E23)</f>
        <v>0</v>
      </c>
      <c r="F24" s="26">
        <f>SUM(F18:F23)</f>
        <v>0</v>
      </c>
      <c r="G24" s="26">
        <f>SUM(G19:G23)</f>
        <v>0</v>
      </c>
      <c r="H24" s="113">
        <f t="shared" si="4"/>
        <v>0</v>
      </c>
      <c r="I24" s="32">
        <f>IF(H24="-","-",IF($H$24=0,0,H24/$H$24))</f>
        <v>0</v>
      </c>
      <c r="J24" s="26">
        <f>SUM(J18:J23)</f>
        <v>0</v>
      </c>
      <c r="K24" s="392">
        <f>IF(H24="-","-",(IF((D24+H24)=0,0,(J24/((D24+H24)/2)*(IF(Инструкция!C33=0,0,12/Инструкция!C33))))))</f>
        <v>0</v>
      </c>
      <c r="L24" s="74"/>
    </row>
    <row r="25" spans="1:12" ht="15" customHeight="1" thickBot="1" x14ac:dyDescent="0.25">
      <c r="A25" s="74"/>
      <c r="B25" s="121" t="s">
        <v>158</v>
      </c>
      <c r="C25" s="38">
        <f>IF(D29=0,0,D24/D29)</f>
        <v>0</v>
      </c>
      <c r="D25" s="472"/>
      <c r="E25" s="490"/>
      <c r="F25" s="490"/>
      <c r="G25" s="490"/>
      <c r="H25" s="473"/>
      <c r="I25" s="122">
        <f>IF(H24="-","-",IF(H29="-","-",IF(H29=0,0,H24/H29)))</f>
        <v>0</v>
      </c>
      <c r="J25" s="487" t="s">
        <v>118</v>
      </c>
      <c r="K25" s="489"/>
      <c r="L25" s="74"/>
    </row>
    <row r="26" spans="1:12" ht="15" customHeight="1" thickBot="1" x14ac:dyDescent="0.25">
      <c r="A26" s="74"/>
      <c r="B26" s="467"/>
      <c r="C26" s="468"/>
      <c r="D26" s="468"/>
      <c r="E26" s="468"/>
      <c r="F26" s="468"/>
      <c r="G26" s="468"/>
      <c r="H26" s="468"/>
      <c r="I26" s="468"/>
      <c r="J26" s="468"/>
      <c r="K26" s="469"/>
      <c r="L26" s="74"/>
    </row>
    <row r="27" spans="1:12" ht="15" customHeight="1" thickBot="1" x14ac:dyDescent="0.25">
      <c r="A27" s="74"/>
      <c r="B27" s="464" t="s">
        <v>29</v>
      </c>
      <c r="C27" s="470" t="s">
        <v>176</v>
      </c>
      <c r="D27" s="471"/>
      <c r="E27" s="418" t="s">
        <v>292</v>
      </c>
      <c r="F27" s="424" t="s">
        <v>293</v>
      </c>
      <c r="G27" s="418" t="s">
        <v>303</v>
      </c>
      <c r="H27" s="472" t="s">
        <v>177</v>
      </c>
      <c r="I27" s="473"/>
      <c r="J27" s="420" t="s">
        <v>178</v>
      </c>
      <c r="K27" s="417" t="s">
        <v>182</v>
      </c>
      <c r="L27" s="74"/>
    </row>
    <row r="28" spans="1:12" ht="15" customHeight="1" thickBot="1" x14ac:dyDescent="0.25">
      <c r="A28" s="74"/>
      <c r="B28" s="465"/>
      <c r="C28" s="421" t="s">
        <v>43</v>
      </c>
      <c r="D28" s="425" t="s">
        <v>50</v>
      </c>
      <c r="E28" s="422" t="s">
        <v>50</v>
      </c>
      <c r="F28" s="425" t="s">
        <v>50</v>
      </c>
      <c r="G28" s="422" t="s">
        <v>50</v>
      </c>
      <c r="H28" s="425" t="s">
        <v>50</v>
      </c>
      <c r="I28" s="422" t="s">
        <v>43</v>
      </c>
      <c r="J28" s="425" t="s">
        <v>50</v>
      </c>
      <c r="K28" s="423" t="s">
        <v>51</v>
      </c>
      <c r="L28" s="74"/>
    </row>
    <row r="29" spans="1:12" ht="15" customHeight="1" thickBot="1" x14ac:dyDescent="0.25">
      <c r="A29" s="74"/>
      <c r="B29" s="466"/>
      <c r="C29" s="273">
        <f>IF($D$29=0,0,D29/$D$29)</f>
        <v>0</v>
      </c>
      <c r="D29" s="26">
        <f>D13+D24</f>
        <v>0</v>
      </c>
      <c r="E29" s="27">
        <f>E13+E24</f>
        <v>0</v>
      </c>
      <c r="F29" s="26">
        <f>F13+F24</f>
        <v>0</v>
      </c>
      <c r="G29" s="27">
        <f>IF(G13="-","-",IF(G24="-","-",G13+G24))</f>
        <v>0</v>
      </c>
      <c r="H29" s="26">
        <f>IF(H24="-","-",IF(H13="-","-",IF(H24="-","-",H13+H24)))</f>
        <v>0</v>
      </c>
      <c r="I29" s="204">
        <f>IF(H29="-","-",IF($H$29=0,0,H29/$H$29))</f>
        <v>0</v>
      </c>
      <c r="J29" s="26">
        <f>J13</f>
        <v>0</v>
      </c>
      <c r="K29" s="426">
        <f>IF(H29="-","-",IF((D29+H29)=0,0,(J29/((D29+H29)/2))*(IF(Инструкция!C33=0,0,12/Инструкция!C33))))</f>
        <v>0</v>
      </c>
      <c r="L29" s="74"/>
    </row>
    <row r="30" spans="1:12" ht="15" customHeight="1" thickBot="1" x14ac:dyDescent="0.25">
      <c r="A30" s="74"/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74"/>
    </row>
    <row r="31" spans="1:12" ht="15" customHeight="1" thickBot="1" x14ac:dyDescent="0.25">
      <c r="A31" s="74"/>
      <c r="B31" s="474" t="s">
        <v>1</v>
      </c>
      <c r="C31" s="475"/>
      <c r="D31" s="475"/>
      <c r="E31" s="475"/>
      <c r="F31" s="475"/>
      <c r="G31" s="475"/>
      <c r="H31" s="475"/>
      <c r="I31" s="475"/>
      <c r="J31" s="475"/>
      <c r="K31" s="476"/>
      <c r="L31" s="74"/>
    </row>
    <row r="32" spans="1:12" ht="45" customHeight="1" thickBot="1" x14ac:dyDescent="0.25">
      <c r="A32" s="74"/>
      <c r="B32" s="511" t="s">
        <v>6</v>
      </c>
      <c r="C32" s="474" t="s">
        <v>176</v>
      </c>
      <c r="D32" s="476"/>
      <c r="E32" s="407" t="s">
        <v>292</v>
      </c>
      <c r="F32" s="407" t="s">
        <v>293</v>
      </c>
      <c r="G32" s="123" t="s">
        <v>303</v>
      </c>
      <c r="H32" s="474" t="s">
        <v>177</v>
      </c>
      <c r="I32" s="476"/>
      <c r="J32" s="474" t="s">
        <v>179</v>
      </c>
      <c r="K32" s="476"/>
      <c r="L32" s="74"/>
    </row>
    <row r="33" spans="1:12" ht="15" customHeight="1" thickBot="1" x14ac:dyDescent="0.25">
      <c r="A33" s="74"/>
      <c r="B33" s="513"/>
      <c r="C33" s="402" t="s">
        <v>43</v>
      </c>
      <c r="D33" s="402" t="s">
        <v>50</v>
      </c>
      <c r="E33" s="402" t="s">
        <v>50</v>
      </c>
      <c r="F33" s="402" t="s">
        <v>50</v>
      </c>
      <c r="G33" s="124" t="s">
        <v>50</v>
      </c>
      <c r="H33" s="66" t="s">
        <v>50</v>
      </c>
      <c r="I33" s="402" t="s">
        <v>43</v>
      </c>
      <c r="J33" s="66" t="s">
        <v>50</v>
      </c>
      <c r="K33" s="66" t="s">
        <v>100</v>
      </c>
      <c r="L33" s="74"/>
    </row>
    <row r="34" spans="1:12" ht="15" customHeight="1" x14ac:dyDescent="0.2">
      <c r="A34" s="74"/>
      <c r="B34" s="125" t="s">
        <v>278</v>
      </c>
      <c r="C34" s="126">
        <f t="shared" ref="C34:C41" si="6">IF($D$41=0,0,D34/$D$41)</f>
        <v>0</v>
      </c>
      <c r="D34" s="127"/>
      <c r="E34" s="132">
        <f>IF(Инструкция!$C$33=1,БДДС!H21,IF(Инструкция!$C$33=2,(БДДС!H21+БДДС!J21),IF(Инструкция!$C$33=3,(БДДС!H21+БДДС!J21+БДДС!L21),IF(Инструкция!$C$33=4,(БДДС!H21+БДДС!J21+БДДС!L21+БДДС!N21),IF(Инструкция!$C$33=5,(БДДС!H21+БДДС!J21+БДДС!L21+БДДС!N21+БДДС!P21),IF(Инструкция!$C$33=6,(БДДС!H21+БДДС!J21+БДДС!L21+БДДС!N21+БДДС!P21+БДДС!R21),IF(Инструкция!$C$33=7,(БДДС!H21+БДДС!J21+БДДС!L21+БДДС!N21+БДДС!P21+БДДС!R21+БДДС!T21),IF(Инструкция!$C$33=8,(БДДС!H21+БДДС!J21+БДДС!L21+БДДС!N21+БДДС!P21+БДДС!R21+БДДС!T21+БДДС!V21),IF(Инструкция!$C$33=9,(БДДС!H21+БДДС!J21+БДДС!L21+БДДС!N21+БДДС!P21+БДДС!R21+БДДС!T21+БДДС!V21+БДДС!X21),IF(Инструкция!$C$33=10,(БДДС!H21+БДДС!J21+БДДС!L21+БДДС!N21+БДДС!P21+БДДС!R21+БДДС!T21+БДДС!V21+БДДС!X21+БДДС!Z21),IF(Инструкция!$C$33=11,(БДДС!H21+БДДС!J21+БДДС!L21+БДДС!N21+БДДС!P21+БДДС!R21+БДДС!T21+БДДС!V21+БДДС!X21+БДДС!Z21+БДДС!AB21),IF(Инструкция!$C$33=12,(БДДС!H21+БДДС!J21+БДДС!L21+БДДС!N21+БДДС!P21+БДДС!R21+БДДС!T21+БДДС!V21+БДДС!X21+БДДС!Z21+БДДС!AB21+БДДС!AD21),0))))))))))))</f>
        <v>0</v>
      </c>
      <c r="F34" s="132">
        <f>IF(Инструкция!$C$33=1,БДДС!H29,IF(Инструкция!$C$33=2,(БДДС!H29+БДДС!J29),IF(Инструкция!$C$33=3,(БДДС!H29+БДДС!J29+БДДС!L29),IF(Инструкция!$C$33=4,(БДДС!H29+БДДС!J29+БДДС!L29+БДДС!N29),IF(Инструкция!$C$33=5,(БДДС!H29+БДДС!J29+БДДС!L29+БДДС!N29+БДДС!P29),IF(Инструкция!$C$33=6,(БДДС!H29+БДДС!J29+БДДС!L29+БДДС!N29+БДДС!P29+БДДС!R29),IF(Инструкция!$C$33=7,(БДДС!H29+БДДС!J29+БДДС!L29+БДДС!N29+БДДС!P29+БДДС!R29+БДДС!T29),IF(Инструкция!$C$33=8,(БДДС!H29+БДДС!J29+БДДС!L29+БДДС!N29+БДДС!P29+БДДС!R29+БДДС!T29+БДДС!V29),IF(Инструкция!$C$33=9,(БДДС!H29+БДДС!J29+БДДС!L29+БДДС!N29+БДДС!P29+БДДС!R29+БДДС!T29+БДДС!V29+БДДС!X29),IF(Инструкция!$C$33=10,(БДДС!H29+БДДС!J29+БДДС!L29+БДДС!N29+БДДС!P29+БДДС!R29+БДДС!T29+БДДС!V29+БДДС!X29+БДДС!Z29),IF(Инструкция!$C$33=11,(БДДС!H29+БДДС!J29+БДДС!L29+БДДС!N29+БДДС!P29+БДДС!R29+БДДС!T29+БДДС!V29+БДДС!X29+БДДС!Z29+БДДС!AB29),IF(Инструкция!$C$33=12,(БДДС!H29+БДДС!J29+БДДС!L29+БДДС!N29+БДДС!P29+БДДС!R29+БДДС!T29+БДДС!V29+БДДС!X29+БДДС!Z29+БДДС!AB29+БДДС!AD29),0))))))))))))</f>
        <v>0</v>
      </c>
      <c r="G34" s="128"/>
      <c r="H34" s="133">
        <f>IF(F34&lt;0,"-",IF((D34+E34-F34+G34)&lt;0,"-",D34+E34-F34+G34))</f>
        <v>0</v>
      </c>
      <c r="I34" s="129">
        <f>IF(H34="-","-",IF(H41="-","-",IF($H$41=0,0,H34/$H$41)))</f>
        <v>0</v>
      </c>
      <c r="J34" s="233">
        <f>IF(Инструкция!$C$33=1,БДР!J31,IF(Инструкция!$C$33=2,(БДР!J31+БДР!L31),IF(Инструкция!$C$33=3,(БДР!J31+БДР!L31+БДР!N31),IF(Инструкция!$C$33=4,(БДР!J31+БДР!L31+БДР!N31+БДР!P31),IF(Инструкция!$C$33=5,(БДР!J31+БДР!L31+БДР!N31+БДР!P31+БДР!R31),IF(Инструкция!$C$33=6,(БДР!J31+БДР!L31+БДР!N31+БДР!P31+БДР!R31+БДР!T31),IF(Инструкция!$C$33=7,(БДР!J31+БДР!L31+БДР!N31+БДР!P31+БДР!R31+БДР!T31+БДР!V31),IF(Инструкция!$C$33=8,(БДР!J31+БДР!L31+БДР!N31+БДР!P31+БДР!R31+БДР!T31+БДР!V31+БДР!X31),IF(Инструкция!$C$33=9,(БДР!J31+БДР!L31+БДР!N31+БДР!P31+БДР!R31+БДР!T31+БДР!V31+БДР!X31+БДР!Z31),IF(Инструкция!$C$33=10,(БДР!J31+БДР!L31+БДР!N31+БДР!P31+БДР!R31+БДР!T31+БДР!V31+БДР!X31+БДР!Z31+БДР!AB31),IF(Инструкция!$C$33=11,(БДР!J31+БДР!L31+БДР!N31+БДР!P31+БДР!R31+БДР!T31+БДР!V31+БДР!X31+БДР!Z31+БДР!AB31+БДР!AD31),IF(Инструкция!$C$33=12,(БДР!J31+БДР!L31+БДР!N31+БДР!P31+БДР!R31+БДР!T31+БДР!V31+БДР!X31+БДР!Z31+БДР!AB31+БДР!AD31+БДР!AF31),0))))))))))))</f>
        <v>0</v>
      </c>
      <c r="K34" s="394">
        <f>IF(H34="-","-",IF((D34+H34)=0,0,J34/((D34+H34)/2))*(IF(Инструкция!$C$33=0,0,12/Инструкция!$C$33)))</f>
        <v>0</v>
      </c>
      <c r="L34" s="74"/>
    </row>
    <row r="35" spans="1:12" ht="15" customHeight="1" x14ac:dyDescent="0.2">
      <c r="A35" s="74"/>
      <c r="B35" s="130" t="s">
        <v>4</v>
      </c>
      <c r="C35" s="126">
        <f t="shared" si="6"/>
        <v>0</v>
      </c>
      <c r="D35" s="131"/>
      <c r="E35" s="132">
        <f>IF(Инструкция!$C$33=1,БДДС!H22,IF(Инструкция!$C$33=2,(БДДС!H22+БДДС!J22),IF(Инструкция!$C$33=3,(БДДС!H22+БДДС!J22+БДДС!L22),IF(Инструкция!$C$33=4,(БДДС!H22+БДДС!J22+БДДС!L22+БДДС!N22),IF(Инструкция!$C$33=5,(БДДС!H22+БДДС!J22+БДДС!L22+БДДС!N22+БДДС!P22),IF(Инструкция!$C$33=6,(БДДС!H22+БДДС!J22+БДДС!L22+БДДС!N22+БДДС!P22+БДДС!R22),IF(Инструкция!$C$33=7,(БДДС!H22+БДДС!J22+БДДС!L22+БДДС!N22+БДДС!P22+БДДС!R22+БДДС!T22),IF(Инструкция!$C$33=8,(БДДС!H22+БДДС!J22+БДДС!L22+БДДС!N22+БДДС!P22+БДДС!R22+БДДС!T22+БДДС!V22),IF(Инструкция!$C$33=9,(БДДС!H22+БДДС!J22+БДДС!L22+БДДС!N22+БДДС!P22+БДДС!R22+БДДС!T22+БДДС!V22+БДДС!X22),IF(Инструкция!$C$33=10,(БДДС!H22+БДДС!J22+БДДС!L22+БДДС!N22+БДДС!P22+БДДС!R22+БДДС!T22+БДДС!V22+БДДС!X22+БДДС!Z22),IF(Инструкция!$C$33=11,(БДДС!H22+БДДС!J22+БДДС!L22+БДДС!N22+БДДС!P22+БДДС!R22+БДДС!T22+БДДС!V22+БДДС!X22+БДДС!Z22+БДДС!AB22),IF(Инструкция!$C$33=12,(БДДС!H22+БДДС!J22+БДДС!L22+БДДС!N22+БДДС!P22+БДДС!R22+БДДС!T22+БДДС!V22+БДДС!X22+БДДС!Z22+БДДС!AB22+БДДС!AD22),0))))))))))))</f>
        <v>0</v>
      </c>
      <c r="F35" s="132">
        <f>IF(Инструкция!$C$33=1,БДДС!H30,IF(Инструкция!$C$33=2,(БДДС!H30+БДДС!J30),IF(Инструкция!$C$33=3,(БДДС!H30+БДДС!J30+БДДС!L30),IF(Инструкция!$C$33=4,(БДДС!H30+БДДС!J30+БДДС!L30+БДДС!N30),IF(Инструкция!$C$33=5,(БДДС!H30+БДДС!J30+БДДС!L30+БДДС!N30+БДДС!P30),IF(Инструкция!$C$33=6,(БДДС!H30+БДДС!J30+БДДС!L30+БДДС!N30+БДДС!P30+БДДС!R30),IF(Инструкция!$C$33=7,(БДДС!H30+БДДС!J30+БДДС!L30+БДДС!N30+БДДС!P30+БДДС!R30+БДДС!T30),IF(Инструкция!$C$33=8,(БДДС!H30+БДДС!J30+БДДС!L30+БДДС!N30+БДДС!P30+БДДС!R30+БДДС!T30+БДДС!V30),IF(Инструкция!$C$33=9,(БДДС!H30+БДДС!J30+БДДС!L30+БДДС!N30+БДДС!P30+БДДС!R30+БДДС!T30+БДДС!V30+БДДС!X30),IF(Инструкция!$C$33=10,(БДДС!H30+БДДС!J30+БДДС!L30+БДДС!N30+БДДС!P30+БДДС!R30+БДДС!T30+БДДС!V30+БДДС!X30+БДДС!Z30),IF(Инструкция!$C$33=11,(БДДС!H30+БДДС!J30+БДДС!L30+БДДС!N30+БДДС!P30+БДДС!R30+БДДС!T30+БДДС!V30+БДДС!X30+БДДС!Z30+БДДС!AB30),IF(Инструкция!$C$33=12,(БДДС!H30+БДДС!J30+БДДС!L30+БДДС!N30+БДДС!P30+БДДС!R30+БДДС!T30+БДДС!V30+БДДС!X30+БДДС!Z30+БДДС!AB30+БДДС!AD30),0))))))))))))</f>
        <v>0</v>
      </c>
      <c r="G35" s="134"/>
      <c r="H35" s="133">
        <f t="shared" ref="H35:H41" si="7">IF(F35&lt;0,"-",IF((D35+E35-F35+G35)&lt;0,"-",D35+E35-F35+G35))</f>
        <v>0</v>
      </c>
      <c r="I35" s="238">
        <f>IF(H35="-","-",IF($H$41="-","-",IF($H$41=0,0,H35/$H$41)))</f>
        <v>0</v>
      </c>
      <c r="J35" s="311">
        <f>IF(Инструкция!$C$33=1,БДР!J66,IF(Инструкция!$C$33=2,(БДР!J66+БДР!L66),IF(Инструкция!$C$33=3,(БДР!J66+БДР!L66+БДР!N66),IF(Инструкция!$C$33=4,(БДР!J66+БДР!L66+БДР!N66+БДР!P66),IF(Инструкция!$C$33=5,(БДР!J66+БДР!L66+БДР!N66+БДР!P66+БДР!R66),IF(Инструкция!$C$33=6,(БДР!J66+БДР!L66+БДР!N66+БДР!P66+БДР!R66+БДР!T66),IF(Инструкция!$C$33=7,(БДР!J66+БДР!L66+БДР!N66+БДР!P66+БДР!R66+БДР!T66+БДР!V66),IF(Инструкция!$C$33=8,(БДР!J66+БДР!L66+БДР!N66+БДР!P66+БДР!R66+БДР!T66+БДР!V66+БДР!X66),IF(Инструкция!$C$33=9,(БДР!J66+БДР!L66+БДР!N66+БДР!P66+БДР!R66+БДР!T66+БДР!V66+БДР!X66+БДР!Z66),IF(Инструкция!$C$33=10,(БДР!J66+БДР!L66+БДР!N66+БДР!P66+БДР!R66+БДР!T66+БДР!V66+БДР!X66+БДР!Z66+БДР!AB66),IF(Инструкция!$C$33=11,(БДР!J66+БДР!L66+БДР!N66+БДР!P66+БДР!R66+БДР!T66+БДР!V66+БДР!X66+БДР!Z66+БДР!AB66+БДР!AD66),IF(Инструкция!$C$33=12,(БДР!J66+БДР!L66+БДР!N66+БДР!P66+БДР!R66+БДР!T66+БДР!V66+БДР!X66+БДР!Z66+БДР!AB66+БДР!AD66+БДР!AF66),0))))))))))))</f>
        <v>0</v>
      </c>
      <c r="K35" s="394">
        <f>IF(H35="-","-",IF((D35+H35)=0,0,J35/((D35+H35)/2))*(IF(Инструкция!$C$33=0,0,12/Инструкция!$C$33)))</f>
        <v>0</v>
      </c>
      <c r="L35" s="74"/>
    </row>
    <row r="36" spans="1:12" ht="15" customHeight="1" x14ac:dyDescent="0.2">
      <c r="A36" s="74"/>
      <c r="B36" s="130" t="s">
        <v>296</v>
      </c>
      <c r="C36" s="126">
        <f t="shared" ref="C36:C37" si="8">IF($D$41=0,0,D36/$D$41)</f>
        <v>0</v>
      </c>
      <c r="D36" s="131"/>
      <c r="E36" s="132">
        <f>IF(Инструкция!$C$33=1,БДДС!H23,IF(Инструкция!$C$33=2,(БДДС!H23+БДДС!J23),IF(Инструкция!$C$33=3,(БДДС!H23+БДДС!J23+БДДС!L23),IF(Инструкция!$C$33=4,(БДДС!H23+БДДС!J23+БДДС!L23+БДДС!N23),IF(Инструкция!$C$33=5,(БДДС!H23+БДДС!J23+БДДС!L23+БДДС!N23+БДДС!P23),IF(Инструкция!$C$33=6,(БДДС!H23+БДДС!J23+БДДС!L23+БДДС!N23+БДДС!P23+БДДС!R23),IF(Инструкция!$C$33=7,(БДДС!H23+БДДС!J23+БДДС!L23+БДДС!N23+БДДС!P23+БДДС!R23+БДДС!T23),IF(Инструкция!$C$33=8,(БДДС!H23+БДДС!J23+БДДС!L23+БДДС!N23+БДДС!P23+БДДС!R23+БДДС!T23+БДДС!V23),IF(Инструкция!$C$33=9,(БДДС!H23+БДДС!J23+БДДС!L23+БДДС!N23+БДДС!P23+БДДС!R23+БДДС!T23+БДДС!V23+БДДС!X23),IF(Инструкция!$C$33=10,(БДДС!H23+БДДС!J23+БДДС!L23+БДДС!N23+БДДС!P23+БДДС!R23+БДДС!T23+БДДС!V23+БДДС!X23+БДДС!Z23),IF(Инструкция!$C$33=11,(БДДС!H23+БДДС!J23+БДДС!L23+БДДС!N23+БДДС!P23+БДДС!R23+БДДС!T23+БДДС!V23+БДДС!X23+БДДС!Z23+БДДС!AB23),IF(Инструкция!$C$33=12,(БДДС!H23+БДДС!J23+БДДС!L23+БДДС!N23+БДДС!P23+БДДС!R23+БДДС!T23+БДДС!V23+БДДС!X23+БДДС!Z23+БДДС!AB23+БДДС!AD23),0))))))))))))</f>
        <v>0</v>
      </c>
      <c r="F36" s="132">
        <f>IF(Инструкция!$C$33=1,БДДС!H31,IF(Инструкция!$C$33=2,(БДДС!H31+БДДС!J31),IF(Инструкция!$C$33=3,(БДДС!H31+БДДС!J31+БДДС!L31),IF(Инструкция!$C$33=4,(БДДС!H31+БДДС!J31+БДДС!L31+БДДС!N31),IF(Инструкция!$C$33=5,(БДДС!H31+БДДС!J31+БДДС!L31+БДДС!N31+БДДС!P31),IF(Инструкция!$C$33=6,(БДДС!H31+БДДС!J31+БДДС!L31+БДДС!N31+БДДС!P31+БДДС!R31),IF(Инструкция!$C$33=7,(БДДС!H31+БДДС!J31+БДДС!L31+БДДС!N31+БДДС!P31+БДДС!R31+БДДС!T31),IF(Инструкция!$C$33=8,(БДДС!H31+БДДС!J31+БДДС!L31+БДДС!N31+БДДС!P31+БДДС!R31+БДДС!T31+БДДС!V31),IF(Инструкция!$C$33=9,(БДДС!H31+БДДС!J31+БДДС!L31+БДДС!N31+БДДС!P31+БДДС!R31+БДДС!T31+БДДС!V31+БДДС!X31),IF(Инструкция!$C$33=10,(БДДС!H31+БДДС!J31+БДДС!L31+БДДС!N31+БДДС!P31+БДДС!R31+БДДС!T31+БДДС!V31+БДДС!X31+БДДС!Z31),IF(Инструкция!$C$33=11,(БДДС!H31+БДДС!J31+БДДС!L31+БДДС!N31+БДДС!P31+БДДС!R31+БДДС!T31+БДДС!V31+БДДС!X31+БДДС!Z31+БДДС!AB31),IF(Инструкция!$C$33=12,(БДДС!H31+БДДС!J31+БДДС!L31+БДДС!N31+БДДС!P31+БДДС!R31+БДДС!T31+БДДС!V31+БДДС!X31+БДДС!Z31+БДДС!AB31+БДДС!AD31),0))))))))))))</f>
        <v>0</v>
      </c>
      <c r="G36" s="134"/>
      <c r="H36" s="133">
        <f t="shared" si="7"/>
        <v>0</v>
      </c>
      <c r="I36" s="238">
        <f t="shared" ref="I36:I40" si="9">IF(H36="-","-",IF($H$41="-","-",IF($H$41=0,0,H36/$H$41)))</f>
        <v>0</v>
      </c>
      <c r="J36" s="311">
        <f>IF(Инструкция!$C$33=1,БДР!J70,IF(Инструкция!$C$33=2,(БДР!J70+БДР!L70),IF(Инструкция!$C$33=3,(БДР!J70+БДР!L70+БДР!N70),IF(Инструкция!$C$33=4,(БДР!J70+БДР!L70+БДР!N70+БДР!P70),IF(Инструкция!$C$33=5,(БДР!J70+БДР!L70+БДР!N70+БДР!P70+БДР!R70),IF(Инструкция!$C$33=6,(БДР!J70+БДР!L70+БДР!N70+БДР!P70+БДР!R70+БДР!T70),IF(Инструкция!$C$33=7,(БДР!J70+БДР!L70+БДР!N70+БДР!P70+БДР!R70+БДР!T70+БДР!V70),IF(Инструкция!$C$33=8,(БДР!J70+БДР!L70+БДР!N70+БДР!P70+БДР!R70+БДР!T70+БДР!V70+БДР!X70),IF(Инструкция!$C$33=9,(БДР!J70+БДР!L70+БДР!N70+БДР!P70+БДР!R70+БДР!T70+БДР!V70+БДР!X70+БДР!Z70),IF(Инструкция!$C$33=10,(БДР!J70+БДР!L70+БДР!N70+БДР!P70+БДР!R70+БДР!T70+БДР!V70+БДР!X70+БДР!Z70+БДР!AB70),IF(Инструкция!$C$33=11,(БДР!J70+БДР!L70+БДР!N70+БДР!P70+БДР!R70+БДР!T70+БДР!V70+БДР!X70+БДР!Z70+БДР!AB70+БДР!AD70),IF(Инструкция!$C$33=12,(БДР!J70+БДР!L70+БДР!N70+БДР!P70+БДР!R70+БДР!T70+БДР!V70+БДР!X70+БДР!Z70+БДР!AB70+БДР!AD70+БДР!AF70),0))))))))))))</f>
        <v>0</v>
      </c>
      <c r="K36" s="394">
        <f>IF(H36="-","-",IF((D36+H36)=0,0,J36/((D36+H36)/2))*(IF(Инструкция!$C$33=0,0,12/Инструкция!$C$33)))</f>
        <v>0</v>
      </c>
      <c r="L36" s="74"/>
    </row>
    <row r="37" spans="1:12" ht="15" customHeight="1" x14ac:dyDescent="0.2">
      <c r="A37" s="74"/>
      <c r="B37" s="130" t="s">
        <v>302</v>
      </c>
      <c r="C37" s="126">
        <f t="shared" si="8"/>
        <v>0</v>
      </c>
      <c r="D37" s="131"/>
      <c r="E37" s="132">
        <f>IF(Инструкция!$C$33=1,БДДС!H24,IF(Инструкция!$C$33=2,(БДДС!H24+БДДС!J24),IF(Инструкция!$C$33=3,(БДДС!H24+БДДС!J24+БДДС!L24),IF(Инструкция!$C$33=4,(БДДС!H24+БДДС!J24+БДДС!L24+БДДС!N24),IF(Инструкция!$C$33=5,(БДДС!H24+БДДС!J24+БДДС!L24+БДДС!N24+БДДС!P24),IF(Инструкция!$C$33=6,(БДДС!H24+БДДС!J24+БДДС!L24+БДДС!N24+БДДС!P24+БДДС!R24),IF(Инструкция!$C$33=7,(БДДС!H24+БДДС!J24+БДДС!L24+БДДС!N24+БДДС!P24+БДДС!R24+БДДС!T24),IF(Инструкция!$C$33=8,(БДДС!H24+БДДС!J24+БДДС!L24+БДДС!N24+БДДС!P24+БДДС!R24+БДДС!T24+БДДС!V24),IF(Инструкция!$C$33=9,(БДДС!H24+БДДС!J24+БДДС!L24+БДДС!N24+БДДС!P24+БДДС!R24+БДДС!T24+БДДС!V24+БДДС!X24),IF(Инструкция!$C$33=10,(БДДС!H24+БДДС!J24+БДДС!L24+БДДС!N24+БДДС!P24+БДДС!R24+БДДС!T24+БДДС!V24+БДДС!X24+БДДС!Z24),IF(Инструкция!$C$33=11,(БДДС!H24+БДДС!J24+БДДС!L24+БДДС!N24+БДДС!P24+БДДС!R24+БДДС!T24+БДДС!V24+БДДС!X24+БДДС!Z24+БДДС!AB24),IF(Инструкция!$C$33=12,(БДДС!H24+БДДС!J24+БДДС!L24+БДДС!N24+БДДС!P24+БДДС!R24+БДДС!T24+БДДС!V24+БДДС!X24+БДДС!Z24+БДДС!AB24+БДДС!AD24),0))))))))))))</f>
        <v>0</v>
      </c>
      <c r="F37" s="132">
        <f>IF(Инструкция!$C$33=1,БДДС!H32,IF(Инструкция!$C$33=2,(БДДС!H32+БДДС!J32),IF(Инструкция!$C$33=3,(БДДС!H32+БДДС!J32+БДДС!L32),IF(Инструкция!$C$33=4,(БДДС!H32+БДДС!J32+БДДС!L32+БДДС!N32),IF(Инструкция!$C$33=5,(БДДС!H32+БДДС!J32+БДДС!L32+БДДС!N32+БДДС!P32),IF(Инструкция!$C$33=6,(БДДС!H32+БДДС!J32+БДДС!L32+БДДС!N32+БДДС!P32+БДДС!R32),IF(Инструкция!$C$33=7,(БДДС!H32+БДДС!J32+БДДС!L32+БДДС!N32+БДДС!P32+БДДС!R32+БДДС!T32),IF(Инструкция!$C$33=8,(БДДС!H32+БДДС!J32+БДДС!L32+БДДС!N32+БДДС!P32+БДДС!R32+БДДС!T32+БДДС!V32),IF(Инструкция!$C$33=9,(БДДС!H32+БДДС!J32+БДДС!L32+БДДС!N32+БДДС!P32+БДДС!R32+БДДС!T32+БДДС!V32+БДДС!X32),IF(Инструкция!$C$33=10,(БДДС!H32+БДДС!J32+БДДС!L32+БДДС!N32+БДДС!P32+БДДС!R32+БДДС!T32+БДДС!V32+БДДС!X32+БДДС!Z32),IF(Инструкция!$C$33=11,(БДДС!H32+БДДС!J32+БДДС!L32+БДДС!N32+БДДС!P32+БДДС!R32+БДДС!T32+БДДС!V32+БДДС!X32+БДДС!Z32+БДДС!AB32),IF(Инструкция!$C$33=12,(БДДС!H32+БДДС!J32+БДДС!L32+БДДС!N32+БДДС!P32+БДДС!R32+БДДС!T32+БДДС!V32+БДДС!X32+БДДС!Z32+БДДС!AB32+БДДС!AD32),0))))))))))))</f>
        <v>0</v>
      </c>
      <c r="G37" s="134"/>
      <c r="H37" s="133">
        <f t="shared" si="7"/>
        <v>0</v>
      </c>
      <c r="I37" s="238">
        <f t="shared" si="9"/>
        <v>0</v>
      </c>
      <c r="J37" s="311">
        <f>IF(Инструкция!$C$33=1,БДР!J88,IF(Инструкция!$C$33=2,(БДР!J88+БДР!L88),IF(Инструкция!$C$33=3,(БДР!J88+БДР!L88+БДР!N88),IF(Инструкция!$C$33=4,(БДР!J88+БДР!L88+БДР!N88+БДР!P88),IF(Инструкция!$C$33=5,(БДР!J88+БДР!L88+БДР!N88+БДР!P88+БДР!R88),IF(Инструкция!$C$33=6,(БДР!J88+БДР!L88+БДР!N88+БДР!P88+БДР!R88+БДР!T88),IF(Инструкция!$C$33=7,(БДР!J88+БДР!L88+БДР!N88+БДР!P88+БДР!R88+БДР!T88+БДР!V88),IF(Инструкция!$C$33=8,(БДР!J88+БДР!L88+БДР!N88+БДР!P88+БДР!R88+БДР!T88+БДР!V88+БДР!X88),IF(Инструкция!$C$33=9,(БДР!J88+БДР!L88+БДР!N88+БДР!P88+БДР!R88+БДР!T88+БДР!V88+БДР!X88+БДР!Z88),IF(Инструкция!$C$33=10,(БДР!J88+БДР!L88+БДР!N88+БДР!P88+БДР!R88+БДР!T88+БДР!V88+БДР!X88+БДР!Z88+БДР!AB88),IF(Инструкция!$C$33=11,(БДР!J88+БДР!L88+БДР!N88+БДР!P88+БДР!R88+БДР!T88+БДР!V88+БДР!X88+БДР!Z88+БДР!AB88+БДР!AD88),IF(Инструкция!$C$33=12,(БДР!J88+БДР!L88+БДР!N88+БДР!P88+БДР!R88+БДР!T88+БДР!V88+БДР!X88+БДР!Z88+БДР!AB88+БДР!AD88+БДР!AF88),0))))))))))))</f>
        <v>0</v>
      </c>
      <c r="K37" s="394">
        <f>IF(H37="-","-",IF((D37+H37)=0,0,J37/((D37+H37)/2))*(IF(Инструкция!$C$33=0,0,12/Инструкция!$C$33)))</f>
        <v>0</v>
      </c>
      <c r="L37" s="74"/>
    </row>
    <row r="38" spans="1:12" ht="15" customHeight="1" x14ac:dyDescent="0.2">
      <c r="A38" s="74"/>
      <c r="B38" s="130" t="s">
        <v>5</v>
      </c>
      <c r="C38" s="126">
        <f t="shared" si="6"/>
        <v>0</v>
      </c>
      <c r="D38" s="131"/>
      <c r="E38" s="132">
        <f>IF(Инструкция!$C$33=1,БДДС!H25,IF(Инструкция!$C$33=2,(БДДС!H25+БДДС!J25),IF(Инструкция!$C$33=3,(БДДС!H25+БДДС!J25+БДДС!L25),IF(Инструкция!$C$33=4,(БДДС!H25+БДДС!J25+БДДС!L25+БДДС!N25),IF(Инструкция!$C$33=5,(БДДС!H25+БДДС!J25+БДДС!L25+БДДС!N25+БДДС!P25),IF(Инструкция!$C$33=6,(БДДС!H25+БДДС!J25+БДДС!L25+БДДС!N25+БДДС!P25+БДДС!R25),IF(Инструкция!$C$33=7,(БДДС!H25+БДДС!J25+БДДС!L25+БДДС!N25+БДДС!P25+БДДС!R25+БДДС!T25),IF(Инструкция!$C$33=8,(БДДС!H25+БДДС!J25+БДДС!L25+БДДС!N25+БДДС!P25+БДДС!R25+БДДС!T25+БДДС!V25),IF(Инструкция!$C$33=9,(БДДС!H25+БДДС!J25+БДДС!L25+БДДС!N25+БДДС!P25+БДДС!R25+БДДС!T25+БДДС!V25+БДДС!X25),IF(Инструкция!$C$33=10,(БДДС!H25+БДДС!J25+БДДС!L25+БДДС!N25+БДДС!P25+БДДС!R25+БДДС!T25+БДДС!V25+БДДС!X25+БДДС!Z25),IF(Инструкция!$C$33=11,(БДДС!H25+БДДС!J25+БДДС!L25+БДДС!N25+БДДС!P25+БДДС!R25+БДДС!T25+БДДС!V25+БДДС!X25+БДДС!Z25+БДДС!AB25),IF(Инструкция!$C$33=12,(БДДС!H25+БДДС!J25+БДДС!L25+БДДС!N25+БДДС!P25+БДДС!R25+БДДС!T25+БДДС!V25+БДДС!X25+БДДС!Z25+БДДС!AB25+БДДС!AD25),0))))))))))))</f>
        <v>0</v>
      </c>
      <c r="F38" s="132">
        <f>IF(Инструкция!$C$33=1,БДДС!H33,IF(Инструкция!$C$33=2,(БДДС!H33+БДДС!J33),IF(Инструкция!$C$33=3,(БДДС!H33+БДДС!J33+БДДС!L33),IF(Инструкция!$C$33=4,(БДДС!H33+БДДС!J33+БДДС!L33+БДДС!N33),IF(Инструкция!$C$33=5,(БДДС!H33+БДДС!J33+БДДС!L33+БДДС!N33+БДДС!P33),IF(Инструкция!$C$33=6,(БДДС!H33+БДДС!J33+БДДС!L33+БДДС!N33+БДДС!P33+БДДС!R33),IF(Инструкция!$C$33=7,(БДДС!H33+БДДС!J33+БДДС!L33+БДДС!N33+БДДС!P33+БДДС!R33+БДДС!T33),IF(Инструкция!$C$33=8,(БДДС!H33+БДДС!J33+БДДС!L33+БДДС!N33+БДДС!P33+БДДС!R33+БДДС!T33+БДДС!V33),IF(Инструкция!$C$33=9,(БДДС!H33+БДДС!J33+БДДС!L33+БДДС!N33+БДДС!P33+БДДС!R33+БДДС!T33+БДДС!V33+БДДС!X33),IF(Инструкция!$C$33=10,(БДДС!H33+БДДС!J33+БДДС!L33+БДДС!N33+БДДС!P33+БДДС!R33+БДДС!T33+БДДС!V33+БДДС!X33+БДДС!Z33),IF(Инструкция!$C$33=11,(БДДС!H33+БДДС!J33+БДДС!L33+БДДС!N33+БДДС!P33+БДДС!R33+БДДС!T33+БДДС!V33+БДДС!X33+БДДС!Z33+БДДС!AB33),IF(Инструкция!$C$33=12,(БДДС!H33+БДДС!J33+БДДС!L33+БДДС!N33+БДДС!P33+БДДС!R33+БДДС!T33+БДДС!V33+БДДС!X33+БДДС!Z33+БДДС!AB33+БДДС!AD33),0))))))))))))</f>
        <v>0</v>
      </c>
      <c r="G38" s="134"/>
      <c r="H38" s="133">
        <f t="shared" si="7"/>
        <v>0</v>
      </c>
      <c r="I38" s="238">
        <f t="shared" si="9"/>
        <v>0</v>
      </c>
      <c r="J38" s="311">
        <f>IF(Инструкция!$C$33=1,БДР!J44,IF(Инструкция!$C$33=2,(БДР!J44+БДР!L44),IF(Инструкция!$C$33=3,(БДР!J44+БДР!L44+БДР!N44),IF(Инструкция!$C$33=4,(БДР!J44+БДР!L44+БДР!N44+БДР!P44),IF(Инструкция!$C$33=5,(БДР!J44+БДР!L44+БДР!N44+БДР!P44+БДР!R44),IF(Инструкция!$C$33=6,(БДР!J44+БДР!L44+БДР!N44+БДР!P44+БДР!R44+БДР!T44),IF(Инструкция!$C$33=7,(БДР!J44+БДР!L44+БДР!N44+БДР!P44+БДР!R44+БДР!T44+БДР!V44),IF(Инструкция!$C$33=8,(БДР!J44+БДР!L44+БДР!N44+БДР!P44+БДР!R44+БДР!T44+БДР!V44+БДР!X44),IF(Инструкция!$C$33=9,(БДР!J44+БДР!L44+БДР!N44+БДР!P44+БДР!R44+БДР!T44+БДР!V44+БДР!X44+БДР!Z44),IF(Инструкция!$C$33=10,(БДР!J44+БДР!L44+БДР!N44+БДР!P44+БДР!R44+БДР!T44+БДР!V44+БДР!X44+БДР!Z44+БДР!AB44),IF(Инструкция!$C$33=11,(БДР!J44+БДР!L44+БДР!N44+БДР!P44+БДР!R44+БДР!T44+БДР!V44+БДР!X44+БДР!Z44+БДР!AB44+БДР!AD44),IF(Инструкция!$C$33=12,(БДР!J44+БДР!L44+БДР!N44+БДР!P44+БДР!R44+БДР!T44+БДР!V44+БДР!X44+БДР!Z44+БДР!AB44+БДР!AD44+БДР!AF44),0))))))))))))</f>
        <v>0</v>
      </c>
      <c r="K38" s="394">
        <f>IF(H38="-","-",IF((D38+H38)=0,0,J38/((D38+H38)/2))*(IF(Инструкция!$C$33=0,0,12/Инструкция!$C$33)))</f>
        <v>0</v>
      </c>
      <c r="L38" s="74"/>
    </row>
    <row r="39" spans="1:12" ht="15" customHeight="1" x14ac:dyDescent="0.2">
      <c r="A39" s="74"/>
      <c r="B39" s="130" t="s">
        <v>277</v>
      </c>
      <c r="C39" s="126">
        <f t="shared" si="6"/>
        <v>0</v>
      </c>
      <c r="D39" s="131"/>
      <c r="E39" s="132">
        <f>IF(Инструкция!$C$33=1,БДДС!H26,IF(Инструкция!$C$33=2,(БДДС!H26+БДДС!J26),IF(Инструкция!$C$33=3,(БДДС!H26+БДДС!J26+БДДС!L26),IF(Инструкция!$C$33=4,(БДДС!H26+БДДС!J26+БДДС!L26+БДДС!N26),IF(Инструкция!$C$33=5,(БДДС!H26+БДДС!J26+БДДС!L26+БДДС!N26+БДДС!P26),IF(Инструкция!$C$33=6,(БДДС!H26+БДДС!J26+БДДС!L26+БДДС!N26+БДДС!P26+БДДС!R26),IF(Инструкция!$C$33=7,(БДДС!H26+БДДС!J26+БДДС!L26+БДДС!N26+БДДС!P26+БДДС!R26+БДДС!T26),IF(Инструкция!$C$33=8,(БДДС!H26+БДДС!J26+БДДС!L26+БДДС!N26+БДДС!P26+БДДС!R26+БДДС!T26+БДДС!V26),IF(Инструкция!$C$33=9,(БДДС!H26+БДДС!J26+БДДС!L26+БДДС!N26+БДДС!P26+БДДС!R26+БДДС!T26+БДДС!V26+БДДС!X26),IF(Инструкция!$C$33=10,(БДДС!H26+БДДС!J26+БДДС!L26+БДДС!N26+БДДС!P26+БДДС!R26+БДДС!T26+БДДС!V26+БДДС!X26+БДДС!Z26),IF(Инструкция!$C$33=11,(БДДС!H26+БДДС!J26+БДДС!L26+БДДС!N26+БДДС!P26+БДДС!R26+БДДС!T26+БДДС!V26+БДДС!X26+БДДС!Z26+БДДС!AB26),IF(Инструкция!$C$33=12,(БДДС!H26+БДДС!J26+БДДС!L26+БДДС!N26+БДДС!P26+БДДС!R26+БДДС!T26+БДДС!V26+БДДС!X26+БДДС!Z26+БДДС!AB26+БДДС!AD26),0))))))))))))</f>
        <v>0</v>
      </c>
      <c r="F39" s="132">
        <f>IF(Инструкция!$C$33=1,БДДС!H34,IF(Инструкция!$C$33=2,(БДДС!H34+БДДС!J34),IF(Инструкция!$C$33=3,(БДДС!H34+БДДС!J34+БДДС!L34),IF(Инструкция!$C$33=4,(БДДС!H34+БДДС!J34+БДДС!L34+БДДС!N34),IF(Инструкция!$C$33=5,(БДДС!H34+БДДС!J34+БДДС!L34+БДДС!N34+БДДС!P34),IF(Инструкция!$C$33=6,(БДДС!H34+БДДС!J34+БДДС!L34+БДДС!N34+БДДС!P34+БДДС!R34),IF(Инструкция!$C$33=7,(БДДС!H34+БДДС!J34+БДДС!L34+БДДС!N34+БДДС!P34+БДДС!R34+БДДС!T34),IF(Инструкция!$C$33=8,(БДДС!H34+БДДС!J34+БДДС!L34+БДДС!N34+БДДС!P34+БДДС!R34+БДДС!T34+БДДС!V34),IF(Инструкция!$C$33=9,(БДДС!H34+БДДС!J34+БДДС!L34+БДДС!N34+БДДС!P34+БДДС!R34+БДДС!T34+БДДС!V34+БДДС!X34),IF(Инструкция!$C$33=10,(БДДС!H34+БДДС!J34+БДДС!L34+БДДС!N34+БДДС!P34+БДДС!R34+БДДС!T34+БДДС!V34+БДДС!X34+БДДС!Z34),IF(Инструкция!$C$33=11,(БДДС!H34+БДДС!J34+БДДС!L34+БДДС!N34+БДДС!P34+БДДС!R34+БДДС!T34+БДДС!V34+БДДС!X34+БДДС!Z34+БДДС!AB34),IF(Инструкция!$C$33=12,(БДДС!H34+БДДС!J34+БДДС!L34+БДДС!N34+БДДС!P34+БДДС!R34+БДДС!T34+БДДС!V34+БДДС!X34+БДДС!Z34+БДДС!AB34+БДДС!AD34),0))))))))))))</f>
        <v>0</v>
      </c>
      <c r="G39" s="134"/>
      <c r="H39" s="133">
        <f t="shared" si="7"/>
        <v>0</v>
      </c>
      <c r="I39" s="238">
        <f t="shared" si="9"/>
        <v>0</v>
      </c>
      <c r="J39" s="311">
        <f>IF(Инструкция!$C$33=1,(БДР!J35+БДР!J57+БДР!J79+БДР!J83+БДР!J101),IF(Инструкция!$C$33=2,(БДР!J35+БДР!J57+БДР!J79+БДР!J83+БДР!J101+БДР!L35+БДР!L57+БДР!L79+БДР!L83+БДР!L101),IF(Инструкция!$C$33=3,(БДР!J35+БДР!J57+БДР!J79+БДР!J83+БДР!J101+БДР!L35+БДР!L57+БДР!L79+БДР!L83+БДР!L101+БДР!N35+БДР!N57+БДР!N79+БДР!N83+БДР!N101),IF(Инструкция!$C$33=4,(БДР!J35+БДР!J57+БДР!J79+БДР!J83+БДР!J101+БДР!L35+БДР!L57+БДР!L79+БДР!L83+БДР!L101+БДР!N35+БДР!N57+БДР!N79+БДР!N83+БДР!N101+БДР!P35+БДР!P57+БДР!P79+БДР!P83+БДР!P101),IF(Инструкция!$C$33=5,(БДР!J35+БДР!J57+БДР!J79+БДР!J83+БДР!J101+БДР!L35+БДР!L57+БДР!L79+БДР!L83+БДР!L101+БДР!N35+БДР!N57+БДР!N79+БДР!N83+БДР!N101+БДР!P35+БДР!P57+БДР!P79+БДР!P83+БДР!P101+БДР!R35+БДР!R57+БДР!R79+БДР!R83+БДР!R101),IF(Инструкция!$C$33=6,(БДР!J35+БДР!J57+БДР!J79+БДР!J83+БДР!J101+БДР!L35+БДР!L57+БДР!L79+БДР!L83+БДР!L101+БДР!N35+БДР!N57+БДР!N79+БДР!N83+БДР!N101+БДР!P35+БДР!P57+БДР!P79+БДР!P83+БДР!P101+БДР!R35+БДР!R57+БДР!R79+БДР!R83+БДР!R101+БДР!T35+БДР!T57+БДР!T79+БДР!T83+БДР!T101),IF(Инструкция!$C$33=7,(БДР!J35+БДР!J57+БДР!J79+БДР!J83+БДР!J101+БДР!L35+БДР!L57+БДР!L79+БДР!L83+БДР!L101+БДР!N35+БДР!N57+БДР!N79+БДР!N83+БДР!N101+БДР!P35+БДР!P57+БДР!P79+БДР!P83+БДР!P101+БДР!R35+БДР!R57+БДР!R79+БДР!R83+БДР!R101+БДР!T35+БДР!T57+БДР!T79+БДР!T83+БДР!T101+БДР!V35+БДР!V57+БДР!V79+БДР!V83+БДР!V101),IF(Инструкция!$C$33=8,(БДР!J35+БДР!J57+БДР!J79+БДР!J83+БДР!J101+БДР!L35+БДР!L57+БДР!L79+БДР!L83+БДР!L101+БДР!N35+БДР!N57+БДР!N79+БДР!N83+БДР!N101+БДР!P35+БДР!P57+БДР!P79+БДР!P83+БДР!P101+БДР!R35+БДР!R57+БДР!R79+БДР!R83+БДР!R101+БДР!T35+БДР!T57+БДР!T79+БДР!T83+БДР!T101+БДР!V35+БДР!V57+БДР!V79+БДР!V83+БДР!V101+БДР!X35+БДР!X57+БДР!X79+БДР!X83+БДР!X101),IF(Инструкция!$C$33=9,(БДР!J35+БДР!J57+БДР!J79+БДР!J83+БДР!J101+БДР!L35+БДР!L57+БДР!L79+БДР!L83+БДР!L101+БДР!N35+БДР!N57+БДР!N79+БДР!N83+БДР!N101+БДР!P35+БДР!P57+БДР!P79+БДР!P83+БДР!P101+БДР!R35+БДР!R57+БДР!R79+БДР!R83+БДР!R101+БДР!T35+БДР!T57+БДР!T79+БДР!T83+БДР!T101+БДР!V35+БДР!V57+БДР!V79+БДР!V83+БДР!V101+БДР!X35+БДР!X57+БДР!X79+БДР!X83+БДР!X101+БДР!Z35+БДР!Z57+БДР!Z79+БДР!Z83+БДР!Z101),IF(Инструкция!$C$33=10,(БДР!J35+БДР!J57+БДР!J79+БДР!J83+БДР!J101+БДР!L35+БДР!L57+БДР!L79+БДР!L83+БДР!L101+БДР!N35+БДР!N57+БДР!N79+БДР!N83+БДР!N101+БДР!P35+БДР!P57+БДР!P79+БДР!P83+БДР!P101+БДР!R35+БДР!R57+БДР!R79+БДР!R83+БДР!R101+БДР!T35+БДР!T57+БДР!T79+БДР!T83+БДР!T101+БДР!V35+БДР!V57+БДР!V79+БДР!V83+БДР!V101+БДР!X35+БДР!X57+БДР!X79+БДР!X83+БДР!X101+БДР!Z35+БДР!Z57+БДР!Z79+БДР!Z83+БДР!Z101+БДР!AB35+БДР!AB57+БДР!AB79+БДР!AB83+БДР!AB101),IF(Инструкция!$C$33=11,(БДР!J35+БДР!J57+БДР!J79+БДР!J83+БДР!J101+БДР!L35+БДР!L57+БДР!L79+БДР!L83+БДР!L101+БДР!N35+БДР!N57+БДР!N79+БДР!N83+БДР!N101+БДР!P35+БДР!P57+БДР!P79+БДР!P83+БДР!P101+БДР!R35+БДР!R57+БДР!R79+БДР!R83+БДР!R101+БДР!T35+БДР!T57+БДР!T79+БДР!T83+БДР!T101+БДР!V35+БДР!V57+БДР!V79+БДР!V83+БДР!V101+БДР!X35+БДР!X57+БДР!X79+БДР!X83+БДР!X101+БДР!Z35+БДР!Z57+БДР!Z79+БДР!Z83+БДР!Z101+БДР!AB35+БДР!AB57+БДР!AB79+БДР!AB83+БДР!AB101+БДР!AD35+БДР!AD57+БДР!AD79+БДР!AD83+БДР!AD101),IF(Инструкция!$C$33=12,(БДР!J35+БДР!J57+БДР!J79+БДР!J83+БДР!J101+БДР!L35+БДР!L57+БДР!L79+БДР!L83+БДР!L101+БДР!N35+БДР!N57+БДР!N79+БДР!N83+БДР!N101+БДР!P35+БДР!P57+БДР!P79+БДР!P83+БДР!P101+БДР!R35+БДР!R57+БДР!R79+БДР!R83+БДР!R101+БДР!T35+БДР!T57+БДР!T79+БДР!T83+БДР!T101+БДР!V35+БДР!V57+БДР!V79+БДР!V83+БДР!V101+БДР!X35+БДР!X57+БДР!X79+БДР!X83+БДР!X101+БДР!Z35+БДР!Z57+БДР!Z79+БДР!Z83+БДР!Z101+БДР!AB35+БДР!AB57+БДР!AB79+БДР!AB83+БДР!AB101+БДР!AD35+БДР!AD57+БДР!AD79+БДР!AD83+БДР!AD101+БДР!AF35+БДР!AF57+БДР!AF79+БДР!AF83+БДР!AF101),0))))))))))))</f>
        <v>0</v>
      </c>
      <c r="K39" s="394">
        <f>IF(H39="-","-",IF((D39+H39)=0,0,J39/((D39+H39)/2))*(IF(Инструкция!$C$33=0,0,12/Инструкция!$C$33)))</f>
        <v>0</v>
      </c>
      <c r="L39" s="74"/>
    </row>
    <row r="40" spans="1:12" ht="15" customHeight="1" thickBot="1" x14ac:dyDescent="0.25">
      <c r="A40" s="74"/>
      <c r="B40" s="135" t="s">
        <v>31</v>
      </c>
      <c r="C40" s="136">
        <f t="shared" si="6"/>
        <v>0</v>
      </c>
      <c r="D40" s="131"/>
      <c r="E40" s="132">
        <f>IF(Инструкция!$C$33=1,БДДС!H27,IF(Инструкция!$C$33=2,(БДДС!H27+БДДС!J27),IF(Инструкция!$C$33=3,(БДДС!H27+БДДС!J27+БДДС!L27),IF(Инструкция!$C$33=4,(БДДС!H27+БДДС!J27+БДДС!L27+БДДС!N27),IF(Инструкция!$C$33=5,(БДДС!H27+БДДС!J27+БДДС!L27+БДДС!N27+БДДС!P27),IF(Инструкция!$C$33=6,(БДДС!H27+БДДС!J27+БДДС!L27+БДДС!N27+БДДС!P27+БДДС!R27),IF(Инструкция!$C$33=7,(БДДС!H27+БДДС!J27+БДДС!L27+БДДС!N27+БДДС!P27+БДДС!R27+БДДС!T27),IF(Инструкция!$C$33=8,(БДДС!H27+БДДС!J27+БДДС!L27+БДДС!N27+БДДС!P27+БДДС!R27+БДДС!T27+БДДС!V27),IF(Инструкция!$C$33=9,(БДДС!H27+БДДС!J27+БДДС!L27+БДДС!N27+БДДС!P27+БДДС!R27+БДДС!T27+БДДС!V27+БДДС!X27),IF(Инструкция!$C$33=10,(БДДС!H27+БДДС!J27+БДДС!L27+БДДС!N27+БДДС!P27+БДДС!R27+БДДС!T27+БДДС!V27+БДДС!X27+БДДС!Z27),IF(Инструкция!$C$33=11,(БДДС!H27+БДДС!J27+БДДС!L27+БДДС!N27+БДДС!P27+БДДС!R27+БДДС!T27+БДДС!V27+БДДС!X27+БДДС!Z27+БДДС!AB27),IF(Инструкция!$C$33=12,(БДДС!H27+БДДС!J27+БДДС!L27+БДДС!N27+БДДС!P27+БДДС!R27+БДДС!T27+БДДС!V27+БДДС!X27+БДДС!Z27+БДДС!AB27+БДДС!AD27),0))))))))))))</f>
        <v>0</v>
      </c>
      <c r="F40" s="132">
        <f>IF(Инструкция!$C$33=1,БДДС!H35,IF(Инструкция!$C$33=2,(БДДС!H35+БДДС!J35),IF(Инструкция!$C$33=3,(БДДС!H35+БДДС!J35+БДДС!L35),IF(Инструкция!$C$33=4,(БДДС!H35+БДДС!J35+БДДС!L35+БДДС!N35),IF(Инструкция!$C$33=5,(БДДС!H35+БДДС!J35+БДДС!L35+БДДС!N35+БДДС!P35),IF(Инструкция!$C$33=6,(БДДС!H35+БДДС!J35+БДДС!L35+БДДС!N35+БДДС!P35+БДДС!R35),IF(Инструкция!$C$33=7,(БДДС!H35+БДДС!J35+БДДС!L35+БДДС!N35+БДДС!P35+БДДС!R35+БДДС!T35),IF(Инструкция!$C$33=8,(БДДС!H35+БДДС!J35+БДДС!L35+БДДС!N35+БДДС!P35+БДДС!R35+БДДС!T35+БДДС!V35),IF(Инструкция!$C$33=9,(БДДС!H35+БДДС!J35+БДДС!L35+БДДС!N35+БДДС!P35+БДДС!R35+БДДС!T35+БДДС!V35+БДДС!X35),IF(Инструкция!$C$33=10,(БДДС!H35+БДДС!J35+БДДС!L35+БДДС!N35+БДДС!P35+БДДС!R35+БДДС!T35+БДДС!V35+БДДС!X35+БДДС!Z35),IF(Инструкция!$C$33=11,(БДДС!H35+БДДС!J35+БДДС!L35+БДДС!N35+БДДС!P35+БДДС!R35+БДДС!T35+БДДС!V35+БДДС!X35+БДДС!Z35+БДДС!AB35),IF(Инструкция!$C$33=12,(БДДС!H35+БДДС!J35+БДДС!L35+БДДС!N35+БДДС!P35+БДДС!R35+БДДС!T35+БДДС!V35+БДДС!X35+БДДС!Z35+БДДС!AB35+БДДС!AD35),0))))))))))))</f>
        <v>0</v>
      </c>
      <c r="G40" s="138"/>
      <c r="H40" s="223">
        <f t="shared" si="7"/>
        <v>0</v>
      </c>
      <c r="I40" s="238">
        <f t="shared" si="9"/>
        <v>0</v>
      </c>
      <c r="J40" s="311">
        <f>IF(Инструкция!$C$33=1,БДР!J111,IF(Инструкция!$C$33=2,(БДР!J111+БДР!L111),IF(Инструкция!$C$33=3,(БДР!J111+БДР!L111+БДР!N111),IF(Инструкция!$C$33=4,(БДР!J111+БДР!L111+БДР!N111+БДР!P111),IF(Инструкция!$C$33=5,(БДР!J111+БДР!L111+БДР!N111+БДР!P111+БДР!R111),IF(Инструкция!$C$33=6,(БДР!J111+БДР!L111+БДР!N111+БДР!P111+БДР!R111+БДР!T111),IF(Инструкция!$C$33=7,(БДР!J111+БДР!L111+БДР!N111+БДР!P111+БДР!R111+БДР!T111+БДР!V111),IF(Инструкция!$C$33=8,(БДР!J111+БДР!L111+БДР!N111+БДР!P111+БДР!R111+БДР!T111+БДР!V111+БДР!X111),IF(Инструкция!$C$33=9,(БДР!J111+БДР!L111+БДР!N111+БДР!P111+БДР!R111+БДР!T111+БДР!V111+БДР!X111+БДР!Z111),IF(Инструкция!$C$33=10,(БДР!J111+БДР!L111+БДР!N111+БДР!P111+БДР!R111+БДР!T111+БДР!V111+БДР!X111+БДР!Z111+БДР!AB111),IF(Инструкция!$C$33=11,(БДР!J111+БДР!L111+БДР!N111+БДР!P111+БДР!R111+БДР!T111+БДР!V111+БДР!X111+БДР!Z111+БДР!AB111+БДР!AD111),IF(Инструкция!$C$33=12,(БДР!J111+БДР!L111+БДР!N111+БДР!P111+БДР!R111+БДР!T111+БДР!V111+БДР!X111+БДР!Z111+БДР!AB111+БДР!AD111+БДР!AF111),0))))))))))))</f>
        <v>0</v>
      </c>
      <c r="K40" s="395">
        <f>IF(H40="-","-",IF((D40+H40)=0,0,J40/((D40+H40)/2))*(IF(Инструкция!$C$33=0,0,12/Инструкция!$C$33)))</f>
        <v>0</v>
      </c>
      <c r="L40" s="74"/>
    </row>
    <row r="41" spans="1:12" ht="15" customHeight="1" thickBot="1" x14ac:dyDescent="0.25">
      <c r="A41" s="74"/>
      <c r="B41" s="83" t="s">
        <v>159</v>
      </c>
      <c r="C41" s="13">
        <f t="shared" si="6"/>
        <v>0</v>
      </c>
      <c r="D41" s="139">
        <f>SUM(D34:D40)</f>
        <v>0</v>
      </c>
      <c r="E41" s="140">
        <f>SUM(E34:E40)</f>
        <v>0</v>
      </c>
      <c r="F41" s="140">
        <f>SUM(F34:F40)</f>
        <v>0</v>
      </c>
      <c r="G41" s="140">
        <f>SUM(G34:G40)</f>
        <v>0</v>
      </c>
      <c r="H41" s="447">
        <f t="shared" si="7"/>
        <v>0</v>
      </c>
      <c r="I41" s="13">
        <f>IF(H41="-","-",IF($H$41=0,0,H41/$H$41))</f>
        <v>0</v>
      </c>
      <c r="J41" s="312">
        <f>SUM(J34:J40)</f>
        <v>0</v>
      </c>
      <c r="K41" s="396">
        <f>IF(H41="-","-",IF((D41+H41)=0,0,J41/((D41+H41)/2))*(IF(Инструкция!$C$33=0,0,12/Инструкция!$C$33)))</f>
        <v>0</v>
      </c>
      <c r="L41" s="74"/>
    </row>
    <row r="42" spans="1:12" ht="15" customHeight="1" thickBot="1" x14ac:dyDescent="0.25">
      <c r="A42" s="74"/>
      <c r="B42" s="142" t="s">
        <v>108</v>
      </c>
      <c r="C42" s="13">
        <f>IF(D50=0,0,D41/D50)</f>
        <v>0</v>
      </c>
      <c r="D42" s="507"/>
      <c r="E42" s="508"/>
      <c r="F42" s="508"/>
      <c r="G42" s="508"/>
      <c r="H42" s="509"/>
      <c r="I42" s="13">
        <f>IF(H41="-","-",IF(H50="-","-",IF(H50=0,0,H41/H50)))</f>
        <v>0</v>
      </c>
      <c r="J42" s="474"/>
      <c r="K42" s="476"/>
      <c r="L42" s="74"/>
    </row>
    <row r="43" spans="1:12" ht="15" customHeight="1" thickBot="1" x14ac:dyDescent="0.25">
      <c r="A43" s="74"/>
      <c r="B43" s="474"/>
      <c r="C43" s="475"/>
      <c r="D43" s="475"/>
      <c r="E43" s="475"/>
      <c r="F43" s="475"/>
      <c r="G43" s="475"/>
      <c r="H43" s="475"/>
      <c r="I43" s="475"/>
      <c r="J43" s="475"/>
      <c r="K43" s="476"/>
      <c r="L43" s="74"/>
    </row>
    <row r="44" spans="1:12" ht="15" customHeight="1" thickBot="1" x14ac:dyDescent="0.25">
      <c r="A44" s="74"/>
      <c r="B44" s="514" t="s">
        <v>46</v>
      </c>
      <c r="C44" s="493" t="s">
        <v>176</v>
      </c>
      <c r="D44" s="494"/>
      <c r="E44" s="477" t="s">
        <v>181</v>
      </c>
      <c r="F44" s="478"/>
      <c r="G44" s="479"/>
      <c r="H44" s="477" t="s">
        <v>177</v>
      </c>
      <c r="I44" s="479"/>
      <c r="J44" s="67" t="s">
        <v>178</v>
      </c>
      <c r="K44" s="67" t="s">
        <v>182</v>
      </c>
      <c r="L44" s="74"/>
    </row>
    <row r="45" spans="1:12" ht="15" customHeight="1" thickBot="1" x14ac:dyDescent="0.25">
      <c r="A45" s="74"/>
      <c r="B45" s="515"/>
      <c r="C45" s="143" t="s">
        <v>43</v>
      </c>
      <c r="D45" s="398" t="s">
        <v>50</v>
      </c>
      <c r="E45" s="477" t="s">
        <v>50</v>
      </c>
      <c r="F45" s="478"/>
      <c r="G45" s="479"/>
      <c r="H45" s="399" t="s">
        <v>50</v>
      </c>
      <c r="I45" s="143" t="s">
        <v>43</v>
      </c>
      <c r="J45" s="67" t="s">
        <v>50</v>
      </c>
      <c r="K45" s="67" t="s">
        <v>51</v>
      </c>
      <c r="L45" s="74"/>
    </row>
    <row r="46" spans="1:12" s="84" customFormat="1" ht="15" customHeight="1" thickBot="1" x14ac:dyDescent="0.25">
      <c r="A46" s="76"/>
      <c r="B46" s="431" t="s">
        <v>41</v>
      </c>
      <c r="C46" s="92">
        <f>IF($D$50=0,0,D46/$D$50)</f>
        <v>0</v>
      </c>
      <c r="D46" s="377">
        <f>D29-D41</f>
        <v>0</v>
      </c>
      <c r="E46" s="477">
        <f>IF(H46="-","-",H46-D46)</f>
        <v>0</v>
      </c>
      <c r="F46" s="478"/>
      <c r="G46" s="479"/>
      <c r="H46" s="377">
        <f>IF(H29="-","-",IF(H41="-","-",H29-H41))</f>
        <v>0</v>
      </c>
      <c r="I46" s="92">
        <f>IF(H46="-","-",IF(H50="-","-",IF($H$50=0,0,H46/$H$50)))</f>
        <v>0</v>
      </c>
      <c r="J46" s="377">
        <f>J29</f>
        <v>0</v>
      </c>
      <c r="K46" s="432">
        <f>IF(H46="-","-",IF(J46="-","-",IF((D46+H46)=0,0,J46/((D46+H46)/2))*(IF(Инструкция!C33=0,0,12/Инструкция!C33))))</f>
        <v>0</v>
      </c>
      <c r="L46" s="76"/>
    </row>
    <row r="47" spans="1:12" s="84" customFormat="1" ht="15" customHeight="1" thickBot="1" x14ac:dyDescent="0.25">
      <c r="A47" s="76"/>
      <c r="B47" s="474"/>
      <c r="C47" s="475"/>
      <c r="D47" s="475"/>
      <c r="E47" s="475"/>
      <c r="F47" s="475"/>
      <c r="G47" s="475"/>
      <c r="H47" s="475"/>
      <c r="I47" s="475"/>
      <c r="J47" s="475"/>
      <c r="K47" s="476"/>
      <c r="L47" s="76"/>
    </row>
    <row r="48" spans="1:12" s="84" customFormat="1" ht="15" customHeight="1" thickBot="1" x14ac:dyDescent="0.25">
      <c r="A48" s="76"/>
      <c r="B48" s="511" t="s">
        <v>30</v>
      </c>
      <c r="C48" s="480" t="s">
        <v>176</v>
      </c>
      <c r="D48" s="481"/>
      <c r="E48" s="507" t="s">
        <v>181</v>
      </c>
      <c r="F48" s="508"/>
      <c r="G48" s="509"/>
      <c r="H48" s="507" t="s">
        <v>177</v>
      </c>
      <c r="I48" s="509"/>
      <c r="J48" s="507" t="s">
        <v>308</v>
      </c>
      <c r="K48" s="509"/>
      <c r="L48" s="76"/>
    </row>
    <row r="49" spans="1:12" s="84" customFormat="1" ht="15" customHeight="1" thickBot="1" x14ac:dyDescent="0.25">
      <c r="A49" s="76"/>
      <c r="B49" s="512"/>
      <c r="C49" s="427" t="s">
        <v>43</v>
      </c>
      <c r="D49" s="428" t="s">
        <v>50</v>
      </c>
      <c r="E49" s="507" t="s">
        <v>50</v>
      </c>
      <c r="F49" s="508"/>
      <c r="G49" s="509"/>
      <c r="H49" s="428" t="s">
        <v>50</v>
      </c>
      <c r="I49" s="427" t="s">
        <v>43</v>
      </c>
      <c r="J49" s="429" t="s">
        <v>50</v>
      </c>
      <c r="K49" s="430" t="s">
        <v>51</v>
      </c>
      <c r="L49" s="76"/>
    </row>
    <row r="50" spans="1:12" ht="15" customHeight="1" thickBot="1" x14ac:dyDescent="0.25">
      <c r="A50" s="74"/>
      <c r="B50" s="513"/>
      <c r="C50" s="13">
        <f>IF($D$50=0,0,D50/$D$50)</f>
        <v>0</v>
      </c>
      <c r="D50" s="400">
        <f>D41+D46</f>
        <v>0</v>
      </c>
      <c r="E50" s="507">
        <f>IF(H50="-","-",H50-D50)</f>
        <v>0</v>
      </c>
      <c r="F50" s="508"/>
      <c r="G50" s="509"/>
      <c r="H50" s="141">
        <f>IF(H41="-","-",IF(H46="-","-",H46+H41))</f>
        <v>0</v>
      </c>
      <c r="I50" s="13">
        <f>IF(H50="-","-",IF($H$50=0,0,H50/$H$50))</f>
        <v>0</v>
      </c>
      <c r="J50" s="397">
        <f>IF(БДР!G116&lt;0,"-",IF(Инструкция!$C$33=1,БДР!J116,IF(Инструкция!$C$33=2,(БДР!J116+БДР!L116),IF(Инструкция!$C$33=3,(БДР!J116+БДР!L116+БДР!N116),IF(Инструкция!$C$33=4,(БДР!J116+БДР!L116+БДР!N116+БДР!P116),IF(Инструкция!$C$33=5,(БДР!J116+БДР!L116+БДР!N116+БДР!P116+БДР!R116),IF(Инструкция!$C$33=6,(БДР!J116+БДР!L116+БДР!N116+БДР!P116+БДР!R116+БДР!T116),IF(Инструкция!$C$33=7,(БДР!J116+БДР!L116+БДР!N116+БДР!P116+БДР!R116+БДР!T116+БДР!V116),IF(Инструкция!$C$33=8,(БДР!J116+БДР!L116+БДР!N116+БДР!P116+БДР!R116+БДР!T116+БДР!V116+БДР!X116),IF(Инструкция!$C$33=9,(БДР!J116+БДР!L116+БДР!N116+БДР!P116+БДР!R116+БДР!T116+БДР!V116+БДР!X116+БДР!Z116),IF(Инструкция!$C$33=10,(БДР!J116+БДР!L116+БДР!N116+БДР!P116+БДР!R116+БДР!T116+БДР!V116+БДР!X116+БДР!Z116+БДР!AB116),IF(Инструкция!$C$33=11,(БДР!J116+БДР!L116+БДР!N116+БДР!P116+БДР!R116+БДР!T116+БДР!V116+БДР!X116+БДР!Z116+БДР!AB116+БДР!AD116),IF(Инструкция!$C$33=12,(БДР!J116+БДР!L116+БДР!N116+БДР!P116+БДР!R116+БДР!T116+БДР!V116+БДР!X116+БДР!Z116+БДР!AB116+БДР!AD116+БДР!AF116),0)))))))))))))</f>
        <v>0</v>
      </c>
      <c r="K50" s="393">
        <f>IF(J50="-","-",IF(H50="-","-",IF((D50+H50)=0,0,J50/((D50+H50)/2))*(IF(Инструкция!C33=0,0,12/Инструкция!C33))))</f>
        <v>0</v>
      </c>
      <c r="L50" s="74"/>
    </row>
    <row r="51" spans="1:12" ht="15" customHeight="1" thickBot="1" x14ac:dyDescent="0.25">
      <c r="A51" s="74"/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74"/>
    </row>
    <row r="52" spans="1:12" ht="45" customHeight="1" thickBot="1" x14ac:dyDescent="0.25">
      <c r="A52" s="74"/>
      <c r="B52" s="499" t="s">
        <v>305</v>
      </c>
      <c r="C52" s="337" t="s">
        <v>180</v>
      </c>
      <c r="D52" s="48" t="s">
        <v>176</v>
      </c>
      <c r="E52" s="504" t="s">
        <v>310</v>
      </c>
      <c r="F52" s="505"/>
      <c r="G52" s="506"/>
      <c r="H52" s="48" t="s">
        <v>177</v>
      </c>
      <c r="I52" s="74"/>
      <c r="J52" s="86"/>
      <c r="K52" s="88"/>
      <c r="L52" s="74"/>
    </row>
    <row r="53" spans="1:12" ht="15" customHeight="1" thickBot="1" x14ac:dyDescent="0.25">
      <c r="A53" s="74"/>
      <c r="B53" s="500"/>
      <c r="C53" s="144" t="s">
        <v>50</v>
      </c>
      <c r="D53" s="144" t="s">
        <v>50</v>
      </c>
      <c r="E53" s="501" t="s">
        <v>50</v>
      </c>
      <c r="F53" s="502"/>
      <c r="G53" s="503"/>
      <c r="H53" s="48" t="s">
        <v>50</v>
      </c>
      <c r="I53" s="85"/>
      <c r="J53" s="86"/>
      <c r="K53" s="88"/>
      <c r="L53" s="74"/>
    </row>
    <row r="54" spans="1:12" ht="15" customHeight="1" thickBot="1" x14ac:dyDescent="0.25">
      <c r="A54" s="74"/>
      <c r="B54" s="409" t="s">
        <v>309</v>
      </c>
      <c r="C54" s="445" t="str">
        <f>IF(J50="-","-",IF(H19="-","-",IF(Инструкция!C35=0,"нет данных",(IF(БДР!I116=0,"нет данных",IF(БДР!K116=0,"нет данных",IF(БДР!M116=0,"нет данных",IF(БДР!O116=0,"нет данных",IF(БДР!Q116=0,"нет данных",IF(БДР!S116=0,"нет данных",IF(БДР!U116=0,"нет данных",IF(БДР!W116=0,"нет данных",IF(БДР!Y116=0,"нет данных",IF(БДР!AA116=0,"нет данных",IF(БДР!AC116=0,"нет данных",IF(БДР!AE116=0,"нет данных",(((БДР!D116+БДДС!C36)*2))/Инструкция!C35+(БДР!D116+БДДС!C36)*2+Баланс!H19))))))))))))))))</f>
        <v>нет данных</v>
      </c>
      <c r="D54" s="444">
        <f>D13-D41+D18</f>
        <v>0</v>
      </c>
      <c r="E54" s="495">
        <f>IF(D54="-","-",IF(H54="-","-",H54-D54))</f>
        <v>0</v>
      </c>
      <c r="F54" s="496"/>
      <c r="G54" s="497"/>
      <c r="H54" s="444">
        <f>IF(H13="-","-",IF(H18="-","-",IF(H41="-","-",H13-H41+H18)))</f>
        <v>0</v>
      </c>
      <c r="I54" s="85"/>
      <c r="J54" s="86"/>
      <c r="K54" s="74"/>
      <c r="L54" s="74"/>
    </row>
    <row r="55" spans="1:12" ht="15" customHeight="1" x14ac:dyDescent="0.2">
      <c r="A55" s="74"/>
      <c r="B55" s="87"/>
      <c r="C55" s="276"/>
      <c r="D55" s="87"/>
      <c r="E55" s="406"/>
      <c r="F55" s="76"/>
      <c r="G55" s="406"/>
      <c r="H55" s="85"/>
      <c r="I55" s="74"/>
      <c r="J55" s="74"/>
      <c r="K55" s="88"/>
      <c r="L55" s="74"/>
    </row>
    <row r="56" spans="1:12" ht="15" customHeight="1" x14ac:dyDescent="0.2">
      <c r="A56" s="74"/>
      <c r="B56" s="76"/>
      <c r="C56" s="313"/>
      <c r="D56" s="76"/>
      <c r="E56" s="76"/>
      <c r="F56" s="76"/>
      <c r="G56" s="76"/>
      <c r="H56" s="85"/>
      <c r="I56" s="74"/>
      <c r="J56" s="74"/>
      <c r="K56" s="88"/>
      <c r="L56" s="74"/>
    </row>
    <row r="57" spans="1:12" ht="15" customHeight="1" x14ac:dyDescent="0.2">
      <c r="B57" s="268" t="s">
        <v>127</v>
      </c>
      <c r="C57" s="84"/>
      <c r="D57" s="84"/>
      <c r="E57" s="84"/>
      <c r="F57" s="84"/>
      <c r="G57" s="84"/>
      <c r="I57" s="89"/>
      <c r="K57" s="90"/>
    </row>
    <row r="58" spans="1:12" ht="15" customHeight="1" x14ac:dyDescent="0.2">
      <c r="B58" s="456" t="s">
        <v>312</v>
      </c>
      <c r="C58" s="456"/>
      <c r="D58" s="456"/>
      <c r="E58" s="456"/>
      <c r="F58" s="456"/>
      <c r="G58" s="456"/>
      <c r="H58" s="456"/>
      <c r="I58" s="456"/>
      <c r="J58" s="456"/>
      <c r="K58" s="456"/>
    </row>
    <row r="59" spans="1:12" ht="15" customHeight="1" x14ac:dyDescent="0.2">
      <c r="B59" s="456" t="s">
        <v>313</v>
      </c>
      <c r="C59" s="456"/>
      <c r="D59" s="456"/>
      <c r="E59" s="456"/>
      <c r="F59" s="456"/>
      <c r="G59" s="456"/>
      <c r="H59" s="456"/>
      <c r="I59" s="456"/>
      <c r="J59" s="456"/>
      <c r="K59" s="456"/>
    </row>
    <row r="60" spans="1:12" ht="15" customHeight="1" x14ac:dyDescent="0.2">
      <c r="B60" s="442" t="s">
        <v>314</v>
      </c>
      <c r="C60" s="442"/>
      <c r="D60" s="442"/>
      <c r="E60" s="442"/>
      <c r="F60" s="442"/>
      <c r="G60" s="442"/>
      <c r="H60" s="442"/>
      <c r="I60" s="442"/>
      <c r="J60" s="442"/>
      <c r="K60" s="442"/>
    </row>
    <row r="61" spans="1:12" ht="15" customHeight="1" x14ac:dyDescent="0.2">
      <c r="B61" s="442" t="s">
        <v>315</v>
      </c>
      <c r="C61" s="442"/>
      <c r="D61" s="442"/>
      <c r="E61" s="442"/>
      <c r="F61" s="442"/>
      <c r="G61" s="442"/>
      <c r="H61" s="442"/>
      <c r="I61" s="442"/>
      <c r="J61" s="442"/>
      <c r="K61" s="442"/>
    </row>
    <row r="62" spans="1:12" ht="15" customHeight="1" x14ac:dyDescent="0.2">
      <c r="B62" s="442" t="s">
        <v>316</v>
      </c>
      <c r="C62" s="442"/>
      <c r="D62" s="442"/>
      <c r="E62" s="442"/>
      <c r="F62" s="442"/>
      <c r="G62" s="442"/>
      <c r="H62" s="442"/>
      <c r="I62" s="442"/>
      <c r="J62" s="442"/>
      <c r="K62" s="442"/>
    </row>
    <row r="63" spans="1:12" ht="15" customHeight="1" x14ac:dyDescent="0.2">
      <c r="B63" s="442"/>
      <c r="C63" s="442"/>
      <c r="D63" s="442"/>
      <c r="E63" s="442"/>
      <c r="F63" s="442"/>
      <c r="G63" s="442"/>
      <c r="H63" s="442"/>
      <c r="I63" s="442"/>
      <c r="J63" s="442"/>
      <c r="K63" s="442"/>
    </row>
    <row r="64" spans="1:12" ht="15" customHeight="1" x14ac:dyDescent="0.2">
      <c r="B64" s="353" t="s">
        <v>306</v>
      </c>
      <c r="C64" s="353"/>
      <c r="D64" s="353"/>
      <c r="E64" s="353"/>
      <c r="F64" s="353"/>
      <c r="G64" s="353"/>
      <c r="H64" s="353"/>
      <c r="I64" s="353"/>
      <c r="J64" s="353"/>
      <c r="K64" s="353"/>
    </row>
    <row r="65" spans="2:13" ht="15" customHeight="1" x14ac:dyDescent="0.2">
      <c r="B65" s="316"/>
      <c r="C65" s="316"/>
      <c r="D65" s="316"/>
      <c r="E65" s="316"/>
      <c r="F65" s="316"/>
      <c r="G65" s="316"/>
      <c r="H65" s="316"/>
      <c r="I65" s="316"/>
      <c r="J65" s="316"/>
      <c r="K65" s="316"/>
    </row>
    <row r="66" spans="2:13" ht="15" customHeight="1" x14ac:dyDescent="0.2">
      <c r="B66" s="77"/>
      <c r="C66" s="77"/>
      <c r="G66" s="91"/>
      <c r="H66" s="91"/>
      <c r="I66" s="89"/>
    </row>
    <row r="67" spans="2:13" ht="15" customHeight="1" x14ac:dyDescent="0.2">
      <c r="B67" s="458" t="s">
        <v>221</v>
      </c>
      <c r="C67" s="458"/>
      <c r="D67" s="458"/>
      <c r="E67" s="334"/>
      <c r="F67" s="334"/>
      <c r="G67" s="334"/>
      <c r="H67" s="334"/>
      <c r="I67" s="334"/>
      <c r="J67" s="334"/>
      <c r="K67" s="334"/>
      <c r="L67" s="334"/>
      <c r="M67" s="334"/>
    </row>
    <row r="68" spans="2:13" ht="15" customHeight="1" x14ac:dyDescent="0.2">
      <c r="B68" s="454" t="s">
        <v>170</v>
      </c>
      <c r="C68" s="454"/>
      <c r="D68" s="336"/>
      <c r="E68" s="335"/>
      <c r="F68" s="335"/>
      <c r="G68" s="335"/>
      <c r="H68" s="335"/>
      <c r="I68" s="335"/>
      <c r="J68" s="335"/>
      <c r="K68" s="335"/>
      <c r="L68" s="335"/>
      <c r="M68" s="335"/>
    </row>
    <row r="69" spans="2:13" x14ac:dyDescent="0.2">
      <c r="B69" s="81"/>
    </row>
    <row r="74" spans="2:13" x14ac:dyDescent="0.2">
      <c r="B74" s="78" t="s">
        <v>162</v>
      </c>
    </row>
  </sheetData>
  <sheetProtection algorithmName="SHA-512" hashValue="PYfm4a4vXS50oKt4Aa9xgS+myf6wXNB0DKunEz9MXhZv7dXZSAeNBfDLZwmeFTe20AcM5FTUBP3xStYuwRtTng==" saltValue="h194PlwSLM2TUaCP4iB7bw==" spinCount="100000" sheet="1" objects="1" scenarios="1"/>
  <mergeCells count="52">
    <mergeCell ref="E46:G46"/>
    <mergeCell ref="E49:G49"/>
    <mergeCell ref="E50:G50"/>
    <mergeCell ref="J25:K25"/>
    <mergeCell ref="D25:H25"/>
    <mergeCell ref="H48:I48"/>
    <mergeCell ref="B30:K30"/>
    <mergeCell ref="E44:G44"/>
    <mergeCell ref="E48:G48"/>
    <mergeCell ref="J48:K48"/>
    <mergeCell ref="B48:B50"/>
    <mergeCell ref="B47:K47"/>
    <mergeCell ref="D42:H42"/>
    <mergeCell ref="J42:K42"/>
    <mergeCell ref="B32:B33"/>
    <mergeCell ref="B44:B45"/>
    <mergeCell ref="B68:C68"/>
    <mergeCell ref="B58:K58"/>
    <mergeCell ref="E54:G54"/>
    <mergeCell ref="B59:K59"/>
    <mergeCell ref="B51:K51"/>
    <mergeCell ref="B67:D67"/>
    <mergeCell ref="B52:B53"/>
    <mergeCell ref="E53:G53"/>
    <mergeCell ref="E52:G52"/>
    <mergeCell ref="C44:D44"/>
    <mergeCell ref="H44:I44"/>
    <mergeCell ref="J32:K32"/>
    <mergeCell ref="H32:I32"/>
    <mergeCell ref="C32:D32"/>
    <mergeCell ref="E45:G45"/>
    <mergeCell ref="C48:D48"/>
    <mergeCell ref="B1:K1"/>
    <mergeCell ref="B3:K3"/>
    <mergeCell ref="B2:K2"/>
    <mergeCell ref="B4:K4"/>
    <mergeCell ref="C5:D5"/>
    <mergeCell ref="H5:I5"/>
    <mergeCell ref="B5:B6"/>
    <mergeCell ref="B16:B17"/>
    <mergeCell ref="C16:D16"/>
    <mergeCell ref="H16:I16"/>
    <mergeCell ref="B15:K15"/>
    <mergeCell ref="D14:H14"/>
    <mergeCell ref="J14:K14"/>
    <mergeCell ref="J16:K16"/>
    <mergeCell ref="B27:B29"/>
    <mergeCell ref="B26:K26"/>
    <mergeCell ref="C27:D27"/>
    <mergeCell ref="H27:I27"/>
    <mergeCell ref="B43:K43"/>
    <mergeCell ref="B31:K31"/>
  </mergeCells>
  <hyperlinks>
    <hyperlink ref="B67" r:id="rId1" display="Дмитрий Мельников"/>
    <hyperlink ref="B68" r:id="rId2" display="www.finsuccess.ru"/>
  </hyperlinks>
  <pageMargins left="0.7" right="0.7" top="0.75" bottom="0.75" header="0.3" footer="0.3"/>
  <pageSetup paperSize="9" orientation="portrait" horizontalDpi="4294967294" verticalDpi="0" r:id="rId3"/>
  <ignoredErrors>
    <ignoredError sqref="E38:F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180"/>
  <sheetViews>
    <sheetView zoomScaleNormal="10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7" sqref="I7"/>
    </sheetView>
  </sheetViews>
  <sheetFormatPr defaultRowHeight="15" customHeight="1" x14ac:dyDescent="0.2"/>
  <cols>
    <col min="1" max="1" width="2.7109375" style="161" customWidth="1"/>
    <col min="2" max="2" width="52.7109375" style="161" customWidth="1"/>
    <col min="3" max="3" width="7.7109375" style="161" customWidth="1"/>
    <col min="4" max="4" width="13.7109375" style="162" customWidth="1"/>
    <col min="5" max="5" width="13.7109375" style="161" customWidth="1"/>
    <col min="6" max="6" width="7.7109375" style="163" customWidth="1"/>
    <col min="7" max="7" width="13.7109375" style="163" customWidth="1"/>
    <col min="8" max="8" width="7.7109375" style="163" customWidth="1"/>
    <col min="9" max="14" width="13.7109375" style="163" customWidth="1"/>
    <col min="15" max="28" width="13.7109375" style="161" customWidth="1"/>
    <col min="29" max="32" width="13.7109375" style="166" customWidth="1"/>
    <col min="33" max="33" width="9.7109375" style="161" bestFit="1" customWidth="1"/>
    <col min="34" max="16384" width="9.140625" style="161"/>
  </cols>
  <sheetData>
    <row r="1" spans="2:32" s="149" customFormat="1" ht="15" customHeight="1" x14ac:dyDescent="0.2">
      <c r="B1" s="146"/>
      <c r="C1" s="146"/>
      <c r="D1" s="147"/>
      <c r="E1" s="146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516"/>
      <c r="AD1" s="516"/>
      <c r="AE1" s="516"/>
      <c r="AF1" s="516"/>
    </row>
    <row r="2" spans="2:32" s="149" customFormat="1" ht="15" customHeight="1" x14ac:dyDescent="0.2">
      <c r="B2" s="484" t="s">
        <v>75</v>
      </c>
      <c r="C2" s="484"/>
      <c r="D2" s="484"/>
      <c r="E2" s="484"/>
      <c r="F2" s="484"/>
      <c r="G2" s="484"/>
      <c r="H2" s="484"/>
      <c r="I2" s="150"/>
      <c r="J2" s="150"/>
      <c r="K2" s="150"/>
      <c r="L2" s="150"/>
      <c r="M2" s="150"/>
      <c r="N2" s="150"/>
      <c r="AC2" s="151"/>
      <c r="AD2" s="151"/>
      <c r="AE2" s="151"/>
      <c r="AF2" s="152"/>
    </row>
    <row r="3" spans="2:32" s="149" customFormat="1" ht="15" customHeight="1" thickBot="1" x14ac:dyDescent="0.25">
      <c r="D3" s="153"/>
      <c r="F3" s="150"/>
      <c r="G3" s="150"/>
      <c r="H3" s="150"/>
      <c r="I3" s="150"/>
      <c r="J3" s="150"/>
      <c r="K3" s="150"/>
      <c r="L3" s="150"/>
      <c r="M3" s="150"/>
      <c r="N3" s="150"/>
      <c r="AC3" s="154"/>
      <c r="AD3" s="154"/>
      <c r="AE3" s="154"/>
      <c r="AF3" s="155"/>
    </row>
    <row r="4" spans="2:32" s="151" customFormat="1" ht="15" customHeight="1" thickBot="1" x14ac:dyDescent="0.25">
      <c r="B4" s="522" t="s">
        <v>74</v>
      </c>
      <c r="C4" s="524" t="s">
        <v>7</v>
      </c>
      <c r="D4" s="525"/>
      <c r="E4" s="520" t="s">
        <v>184</v>
      </c>
      <c r="F4" s="521"/>
      <c r="G4" s="520" t="s">
        <v>7</v>
      </c>
      <c r="H4" s="521"/>
      <c r="I4" s="520" t="s">
        <v>185</v>
      </c>
      <c r="J4" s="521"/>
      <c r="K4" s="520" t="s">
        <v>186</v>
      </c>
      <c r="L4" s="521"/>
      <c r="M4" s="520" t="s">
        <v>187</v>
      </c>
      <c r="N4" s="521"/>
      <c r="O4" s="520" t="s">
        <v>188</v>
      </c>
      <c r="P4" s="521"/>
      <c r="Q4" s="520" t="s">
        <v>189</v>
      </c>
      <c r="R4" s="521"/>
      <c r="S4" s="520" t="s">
        <v>190</v>
      </c>
      <c r="T4" s="521"/>
      <c r="U4" s="520" t="s">
        <v>191</v>
      </c>
      <c r="V4" s="521"/>
      <c r="W4" s="520" t="s">
        <v>192</v>
      </c>
      <c r="X4" s="521"/>
      <c r="Y4" s="520" t="s">
        <v>193</v>
      </c>
      <c r="Z4" s="521"/>
      <c r="AA4" s="520" t="s">
        <v>194</v>
      </c>
      <c r="AB4" s="521"/>
      <c r="AC4" s="520" t="s">
        <v>195</v>
      </c>
      <c r="AD4" s="521"/>
      <c r="AE4" s="520" t="s">
        <v>196</v>
      </c>
      <c r="AF4" s="521"/>
    </row>
    <row r="5" spans="2:32" s="151" customFormat="1" ht="15" customHeight="1" thickBot="1" x14ac:dyDescent="0.25">
      <c r="B5" s="523"/>
      <c r="C5" s="75" t="s">
        <v>183</v>
      </c>
      <c r="D5" s="75" t="s">
        <v>129</v>
      </c>
      <c r="E5" s="75" t="s">
        <v>50</v>
      </c>
      <c r="F5" s="75" t="s">
        <v>51</v>
      </c>
      <c r="G5" s="75" t="s">
        <v>130</v>
      </c>
      <c r="H5" s="75" t="s">
        <v>183</v>
      </c>
      <c r="I5" s="14" t="s">
        <v>129</v>
      </c>
      <c r="J5" s="156" t="s">
        <v>130</v>
      </c>
      <c r="K5" s="14" t="s">
        <v>129</v>
      </c>
      <c r="L5" s="156" t="s">
        <v>130</v>
      </c>
      <c r="M5" s="14" t="s">
        <v>129</v>
      </c>
      <c r="N5" s="156" t="s">
        <v>130</v>
      </c>
      <c r="O5" s="14" t="s">
        <v>129</v>
      </c>
      <c r="P5" s="156" t="s">
        <v>130</v>
      </c>
      <c r="Q5" s="14" t="s">
        <v>129</v>
      </c>
      <c r="R5" s="156" t="s">
        <v>130</v>
      </c>
      <c r="S5" s="14" t="s">
        <v>129</v>
      </c>
      <c r="T5" s="156" t="s">
        <v>130</v>
      </c>
      <c r="U5" s="14" t="s">
        <v>129</v>
      </c>
      <c r="V5" s="156" t="s">
        <v>130</v>
      </c>
      <c r="W5" s="14" t="s">
        <v>129</v>
      </c>
      <c r="X5" s="156" t="s">
        <v>130</v>
      </c>
      <c r="Y5" s="14" t="s">
        <v>129</v>
      </c>
      <c r="Z5" s="156" t="s">
        <v>130</v>
      </c>
      <c r="AA5" s="14" t="s">
        <v>129</v>
      </c>
      <c r="AB5" s="156" t="s">
        <v>130</v>
      </c>
      <c r="AC5" s="14" t="s">
        <v>129</v>
      </c>
      <c r="AD5" s="156" t="s">
        <v>130</v>
      </c>
      <c r="AE5" s="14" t="s">
        <v>129</v>
      </c>
      <c r="AF5" s="156" t="s">
        <v>130</v>
      </c>
    </row>
    <row r="6" spans="2:32" s="151" customFormat="1" ht="15" customHeight="1" thickBot="1" x14ac:dyDescent="0.25">
      <c r="B6" s="36" t="s">
        <v>39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2"/>
    </row>
    <row r="7" spans="2:32" s="149" customFormat="1" ht="15" customHeight="1" x14ac:dyDescent="0.2">
      <c r="B7" s="183" t="s">
        <v>44</v>
      </c>
      <c r="C7" s="184">
        <f t="shared" ref="C7:C22" si="0">IF(D7=0,0,D7/$D$22)</f>
        <v>0</v>
      </c>
      <c r="D7" s="185">
        <f>IF(SUM(I7,K7,M7,O7,Q7,S7,U7,W7,Y7,AA7,AC7,AE7)=0,0,SUM(I7,K7,M7,O7,Q7,S7,U7,W7,Y7,AA7,AC7,AE7))</f>
        <v>0</v>
      </c>
      <c r="E7" s="97">
        <f>G7-D7</f>
        <v>0</v>
      </c>
      <c r="F7" s="186">
        <f>IF(D7=0,0,E7/D7)</f>
        <v>0</v>
      </c>
      <c r="G7" s="97">
        <f t="shared" ref="G7:G22" si="1">IF(SUM(J7,L7,N7,P7,R7,T7,V7,X7,Z7,AB7,AD7,AF7)=0,0,SUM(J7,L7,N7,P7,R7,T7,V7,X7,Z7,AB7,AD7,AF7))</f>
        <v>0</v>
      </c>
      <c r="H7" s="184">
        <f t="shared" ref="H7:H22" si="2">IF(G7=0,0,G7/$G$22)</f>
        <v>0</v>
      </c>
      <c r="I7" s="187"/>
      <c r="J7" s="188"/>
      <c r="K7" s="187"/>
      <c r="L7" s="188"/>
      <c r="M7" s="187"/>
      <c r="N7" s="188"/>
      <c r="O7" s="187"/>
      <c r="P7" s="188"/>
      <c r="Q7" s="187"/>
      <c r="R7" s="188"/>
      <c r="S7" s="187"/>
      <c r="T7" s="188"/>
      <c r="U7" s="187"/>
      <c r="V7" s="188"/>
      <c r="W7" s="187"/>
      <c r="X7" s="188"/>
      <c r="Y7" s="187"/>
      <c r="Z7" s="188"/>
      <c r="AA7" s="187"/>
      <c r="AB7" s="188"/>
      <c r="AC7" s="187"/>
      <c r="AD7" s="188"/>
      <c r="AE7" s="187"/>
      <c r="AF7" s="188"/>
    </row>
    <row r="8" spans="2:32" s="149" customFormat="1" ht="15" customHeight="1" x14ac:dyDescent="0.2">
      <c r="B8" s="33" t="s">
        <v>45</v>
      </c>
      <c r="C8" s="100">
        <f t="shared" si="0"/>
        <v>0</v>
      </c>
      <c r="D8" s="190">
        <f t="shared" ref="D8:D20" si="3">IF(SUM(I8,K8,M8,O8,Q8,S8,U8,W8,Y8,AA8,AC8,AE8)=0,0,SUM(I8,K8,M8,O8,Q8,S8,U8,W8,Y8,AA8,AC8,AE8))</f>
        <v>0</v>
      </c>
      <c r="E8" s="102">
        <f t="shared" ref="E8:E20" si="4">G8-D8</f>
        <v>0</v>
      </c>
      <c r="F8" s="191">
        <f>IF(D8=0,0,E8/D8)</f>
        <v>0</v>
      </c>
      <c r="G8" s="102">
        <f t="shared" si="1"/>
        <v>0</v>
      </c>
      <c r="H8" s="100">
        <f t="shared" si="2"/>
        <v>0</v>
      </c>
      <c r="I8" s="192"/>
      <c r="J8" s="193"/>
      <c r="K8" s="192"/>
      <c r="L8" s="193"/>
      <c r="M8" s="192"/>
      <c r="N8" s="193"/>
      <c r="O8" s="192"/>
      <c r="P8" s="193"/>
      <c r="Q8" s="192"/>
      <c r="R8" s="193"/>
      <c r="S8" s="192"/>
      <c r="T8" s="193"/>
      <c r="U8" s="192"/>
      <c r="V8" s="193"/>
      <c r="W8" s="192"/>
      <c r="X8" s="193"/>
      <c r="Y8" s="192"/>
      <c r="Z8" s="193"/>
      <c r="AA8" s="192"/>
      <c r="AB8" s="193"/>
      <c r="AC8" s="192"/>
      <c r="AD8" s="193"/>
      <c r="AE8" s="192"/>
      <c r="AF8" s="193"/>
    </row>
    <row r="9" spans="2:32" s="149" customFormat="1" ht="15" customHeight="1" thickBot="1" x14ac:dyDescent="0.25">
      <c r="B9" s="195" t="s">
        <v>239</v>
      </c>
      <c r="C9" s="196">
        <f t="shared" si="0"/>
        <v>0</v>
      </c>
      <c r="D9" s="197">
        <f t="shared" ref="D9:D14" si="5">IF(SUM(I9,K9,M9,O9,Q9,S9,U9,W9,Y9,AA9,AC9,AE9)=0,0,SUM(I9,K9,M9,O9,Q9,S9,U9,W9,Y9,AA9,AC9,AE9))</f>
        <v>0</v>
      </c>
      <c r="E9" s="198">
        <f t="shared" si="4"/>
        <v>0</v>
      </c>
      <c r="F9" s="199">
        <f t="shared" ref="F9:F17" si="6">IF(D9=0,0,E9/D9)</f>
        <v>0</v>
      </c>
      <c r="G9" s="198">
        <f t="shared" si="1"/>
        <v>0</v>
      </c>
      <c r="H9" s="196">
        <f t="shared" si="2"/>
        <v>0</v>
      </c>
      <c r="I9" s="200"/>
      <c r="J9" s="201"/>
      <c r="K9" s="200"/>
      <c r="L9" s="201"/>
      <c r="M9" s="200"/>
      <c r="N9" s="201"/>
      <c r="O9" s="200"/>
      <c r="P9" s="201"/>
      <c r="Q9" s="200"/>
      <c r="R9" s="201"/>
      <c r="S9" s="200"/>
      <c r="T9" s="201"/>
      <c r="U9" s="200"/>
      <c r="V9" s="201"/>
      <c r="W9" s="200"/>
      <c r="X9" s="201"/>
      <c r="Y9" s="200"/>
      <c r="Z9" s="201"/>
      <c r="AA9" s="200"/>
      <c r="AB9" s="201"/>
      <c r="AC9" s="200"/>
      <c r="AD9" s="201"/>
      <c r="AE9" s="200"/>
      <c r="AF9" s="201"/>
    </row>
    <row r="10" spans="2:32" s="151" customFormat="1" ht="15" customHeight="1" thickBot="1" x14ac:dyDescent="0.25">
      <c r="B10" s="36" t="s">
        <v>36</v>
      </c>
      <c r="C10" s="32">
        <f t="shared" si="0"/>
        <v>0</v>
      </c>
      <c r="D10" s="26">
        <f t="shared" si="5"/>
        <v>0</v>
      </c>
      <c r="E10" s="26">
        <f>G10-D10</f>
        <v>0</v>
      </c>
      <c r="F10" s="204">
        <f>IF(D10=0,0,E10/D10)</f>
        <v>0</v>
      </c>
      <c r="G10" s="26">
        <f t="shared" si="1"/>
        <v>0</v>
      </c>
      <c r="H10" s="32">
        <f t="shared" si="2"/>
        <v>0</v>
      </c>
      <c r="I10" s="27">
        <f>IF(SUM(I7:I9)=0,0,SUM(I7:I9))</f>
        <v>0</v>
      </c>
      <c r="J10" s="205">
        <f>IF(SUM(J7:J9)=0,0,SUM(J7:J9))</f>
        <v>0</v>
      </c>
      <c r="K10" s="27">
        <f t="shared" ref="K10:AF10" si="7">IF(SUM(K7:K9)=0,0,SUM(K7:K9))</f>
        <v>0</v>
      </c>
      <c r="L10" s="205">
        <f t="shared" si="7"/>
        <v>0</v>
      </c>
      <c r="M10" s="27">
        <f t="shared" si="7"/>
        <v>0</v>
      </c>
      <c r="N10" s="205">
        <f t="shared" si="7"/>
        <v>0</v>
      </c>
      <c r="O10" s="27">
        <f t="shared" si="7"/>
        <v>0</v>
      </c>
      <c r="P10" s="205">
        <f t="shared" si="7"/>
        <v>0</v>
      </c>
      <c r="Q10" s="27">
        <f t="shared" si="7"/>
        <v>0</v>
      </c>
      <c r="R10" s="205">
        <f t="shared" si="7"/>
        <v>0</v>
      </c>
      <c r="S10" s="27">
        <f t="shared" si="7"/>
        <v>0</v>
      </c>
      <c r="T10" s="205">
        <f t="shared" si="7"/>
        <v>0</v>
      </c>
      <c r="U10" s="27">
        <f t="shared" si="7"/>
        <v>0</v>
      </c>
      <c r="V10" s="205">
        <f t="shared" si="7"/>
        <v>0</v>
      </c>
      <c r="W10" s="27">
        <f t="shared" si="7"/>
        <v>0</v>
      </c>
      <c r="X10" s="205">
        <f t="shared" si="7"/>
        <v>0</v>
      </c>
      <c r="Y10" s="27">
        <f t="shared" si="7"/>
        <v>0</v>
      </c>
      <c r="Z10" s="205">
        <f t="shared" si="7"/>
        <v>0</v>
      </c>
      <c r="AA10" s="27">
        <f t="shared" si="7"/>
        <v>0</v>
      </c>
      <c r="AB10" s="205">
        <f t="shared" si="7"/>
        <v>0</v>
      </c>
      <c r="AC10" s="27">
        <f t="shared" si="7"/>
        <v>0</v>
      </c>
      <c r="AD10" s="205">
        <f t="shared" si="7"/>
        <v>0</v>
      </c>
      <c r="AE10" s="27">
        <f t="shared" si="7"/>
        <v>0</v>
      </c>
      <c r="AF10" s="205">
        <f t="shared" si="7"/>
        <v>0</v>
      </c>
    </row>
    <row r="11" spans="2:32" s="149" customFormat="1" ht="15" customHeight="1" x14ac:dyDescent="0.2">
      <c r="B11" s="207" t="s">
        <v>88</v>
      </c>
      <c r="C11" s="116">
        <f t="shared" si="0"/>
        <v>0</v>
      </c>
      <c r="D11" s="208">
        <f t="shared" si="5"/>
        <v>0</v>
      </c>
      <c r="E11" s="117">
        <f>G11-D11</f>
        <v>0</v>
      </c>
      <c r="F11" s="98">
        <f>IF(D11=0,0,E11/D11)</f>
        <v>0</v>
      </c>
      <c r="G11" s="117">
        <f t="shared" si="1"/>
        <v>0</v>
      </c>
      <c r="H11" s="116">
        <f t="shared" si="2"/>
        <v>0</v>
      </c>
      <c r="I11" s="189"/>
      <c r="J11" s="188"/>
      <c r="K11" s="189"/>
      <c r="L11" s="188"/>
      <c r="M11" s="189"/>
      <c r="N11" s="188"/>
      <c r="O11" s="189"/>
      <c r="P11" s="188"/>
      <c r="Q11" s="189"/>
      <c r="R11" s="188"/>
      <c r="S11" s="189"/>
      <c r="T11" s="188"/>
      <c r="U11" s="189"/>
      <c r="V11" s="188"/>
      <c r="W11" s="189"/>
      <c r="X11" s="188"/>
      <c r="Y11" s="189"/>
      <c r="Z11" s="188"/>
      <c r="AA11" s="189"/>
      <c r="AB11" s="188"/>
      <c r="AC11" s="189"/>
      <c r="AD11" s="188"/>
      <c r="AE11" s="189"/>
      <c r="AF11" s="188"/>
    </row>
    <row r="12" spans="2:32" s="149" customFormat="1" ht="15" customHeight="1" x14ac:dyDescent="0.2">
      <c r="B12" s="209" t="s">
        <v>85</v>
      </c>
      <c r="C12" s="116">
        <f t="shared" si="0"/>
        <v>0</v>
      </c>
      <c r="D12" s="208">
        <f t="shared" si="5"/>
        <v>0</v>
      </c>
      <c r="E12" s="117">
        <f>G12-D12</f>
        <v>0</v>
      </c>
      <c r="F12" s="98">
        <f>IF(D12=0,0,E12/D12)</f>
        <v>0</v>
      </c>
      <c r="G12" s="117">
        <f t="shared" si="1"/>
        <v>0</v>
      </c>
      <c r="H12" s="116">
        <f t="shared" si="2"/>
        <v>0</v>
      </c>
      <c r="I12" s="194"/>
      <c r="J12" s="193"/>
      <c r="K12" s="194"/>
      <c r="L12" s="193"/>
      <c r="M12" s="194"/>
      <c r="N12" s="193"/>
      <c r="O12" s="194"/>
      <c r="P12" s="193"/>
      <c r="Q12" s="194"/>
      <c r="R12" s="193"/>
      <c r="S12" s="194"/>
      <c r="T12" s="193"/>
      <c r="U12" s="194"/>
      <c r="V12" s="193"/>
      <c r="W12" s="194"/>
      <c r="X12" s="193"/>
      <c r="Y12" s="194"/>
      <c r="Z12" s="193"/>
      <c r="AA12" s="194"/>
      <c r="AB12" s="193"/>
      <c r="AC12" s="194"/>
      <c r="AD12" s="193"/>
      <c r="AE12" s="194"/>
      <c r="AF12" s="193"/>
    </row>
    <row r="13" spans="2:32" s="149" customFormat="1" ht="15" customHeight="1" x14ac:dyDescent="0.2">
      <c r="B13" s="209" t="s">
        <v>212</v>
      </c>
      <c r="C13" s="116">
        <f t="shared" si="0"/>
        <v>0</v>
      </c>
      <c r="D13" s="208">
        <f t="shared" si="5"/>
        <v>0</v>
      </c>
      <c r="E13" s="117">
        <f>G13-D13</f>
        <v>0</v>
      </c>
      <c r="F13" s="98">
        <f>IF(D13=0,0,E13/D13)</f>
        <v>0</v>
      </c>
      <c r="G13" s="117">
        <f t="shared" si="1"/>
        <v>0</v>
      </c>
      <c r="H13" s="116">
        <f t="shared" si="2"/>
        <v>0</v>
      </c>
      <c r="I13" s="194"/>
      <c r="J13" s="193"/>
      <c r="K13" s="194"/>
      <c r="L13" s="193"/>
      <c r="M13" s="194"/>
      <c r="N13" s="193"/>
      <c r="O13" s="194"/>
      <c r="P13" s="193"/>
      <c r="Q13" s="194"/>
      <c r="R13" s="193"/>
      <c r="S13" s="194"/>
      <c r="T13" s="193"/>
      <c r="U13" s="194"/>
      <c r="V13" s="193"/>
      <c r="W13" s="194"/>
      <c r="X13" s="193"/>
      <c r="Y13" s="194"/>
      <c r="Z13" s="193"/>
      <c r="AA13" s="194"/>
      <c r="AB13" s="193"/>
      <c r="AC13" s="194"/>
      <c r="AD13" s="193"/>
      <c r="AE13" s="194"/>
      <c r="AF13" s="193"/>
    </row>
    <row r="14" spans="2:32" s="149" customFormat="1" ht="15" customHeight="1" x14ac:dyDescent="0.2">
      <c r="B14" s="210" t="s">
        <v>86</v>
      </c>
      <c r="C14" s="116">
        <f t="shared" si="0"/>
        <v>0</v>
      </c>
      <c r="D14" s="208">
        <f t="shared" si="5"/>
        <v>0</v>
      </c>
      <c r="E14" s="117">
        <f>G14-D14</f>
        <v>0</v>
      </c>
      <c r="F14" s="98">
        <f>IF(D14=0,0,E14/D14)</f>
        <v>0</v>
      </c>
      <c r="G14" s="117">
        <f t="shared" si="1"/>
        <v>0</v>
      </c>
      <c r="H14" s="116">
        <f t="shared" si="2"/>
        <v>0</v>
      </c>
      <c r="I14" s="194"/>
      <c r="J14" s="193"/>
      <c r="K14" s="194"/>
      <c r="L14" s="193"/>
      <c r="M14" s="194"/>
      <c r="N14" s="193"/>
      <c r="O14" s="194"/>
      <c r="P14" s="193"/>
      <c r="Q14" s="194"/>
      <c r="R14" s="193"/>
      <c r="S14" s="194"/>
      <c r="T14" s="193"/>
      <c r="U14" s="194"/>
      <c r="V14" s="193"/>
      <c r="W14" s="194"/>
      <c r="X14" s="193"/>
      <c r="Y14" s="194"/>
      <c r="Z14" s="193"/>
      <c r="AA14" s="194"/>
      <c r="AB14" s="193"/>
      <c r="AC14" s="194"/>
      <c r="AD14" s="193"/>
      <c r="AE14" s="194"/>
      <c r="AF14" s="193"/>
    </row>
    <row r="15" spans="2:32" s="149" customFormat="1" ht="15" customHeight="1" x14ac:dyDescent="0.2">
      <c r="B15" s="209" t="s">
        <v>215</v>
      </c>
      <c r="C15" s="116">
        <f t="shared" si="0"/>
        <v>0</v>
      </c>
      <c r="D15" s="208">
        <f t="shared" si="3"/>
        <v>0</v>
      </c>
      <c r="E15" s="117">
        <f t="shared" si="4"/>
        <v>0</v>
      </c>
      <c r="F15" s="98">
        <f t="shared" si="6"/>
        <v>0</v>
      </c>
      <c r="G15" s="117">
        <f t="shared" si="1"/>
        <v>0</v>
      </c>
      <c r="H15" s="116">
        <f t="shared" si="2"/>
        <v>0</v>
      </c>
      <c r="I15" s="211"/>
      <c r="J15" s="212"/>
      <c r="K15" s="211"/>
      <c r="L15" s="212"/>
      <c r="M15" s="211"/>
      <c r="N15" s="212"/>
      <c r="O15" s="211"/>
      <c r="P15" s="212"/>
      <c r="Q15" s="211"/>
      <c r="R15" s="212"/>
      <c r="S15" s="211"/>
      <c r="T15" s="212"/>
      <c r="U15" s="211"/>
      <c r="V15" s="212"/>
      <c r="W15" s="211"/>
      <c r="X15" s="212"/>
      <c r="Y15" s="211"/>
      <c r="Z15" s="212"/>
      <c r="AA15" s="211"/>
      <c r="AB15" s="212"/>
      <c r="AC15" s="211"/>
      <c r="AD15" s="212"/>
      <c r="AE15" s="211"/>
      <c r="AF15" s="212"/>
    </row>
    <row r="16" spans="2:32" s="149" customFormat="1" ht="15" customHeight="1" thickBot="1" x14ac:dyDescent="0.25">
      <c r="B16" s="210" t="s">
        <v>89</v>
      </c>
      <c r="C16" s="100">
        <f t="shared" si="0"/>
        <v>0</v>
      </c>
      <c r="D16" s="190">
        <f t="shared" si="3"/>
        <v>0</v>
      </c>
      <c r="E16" s="102">
        <f t="shared" si="4"/>
        <v>0</v>
      </c>
      <c r="F16" s="191">
        <f t="shared" si="6"/>
        <v>0</v>
      </c>
      <c r="G16" s="102">
        <f t="shared" si="1"/>
        <v>0</v>
      </c>
      <c r="H16" s="100">
        <f t="shared" si="2"/>
        <v>0</v>
      </c>
      <c r="I16" s="194"/>
      <c r="J16" s="193"/>
      <c r="K16" s="194"/>
      <c r="L16" s="193"/>
      <c r="M16" s="194"/>
      <c r="N16" s="193"/>
      <c r="O16" s="194"/>
      <c r="P16" s="193"/>
      <c r="Q16" s="194"/>
      <c r="R16" s="193"/>
      <c r="S16" s="194"/>
      <c r="T16" s="193"/>
      <c r="U16" s="194"/>
      <c r="V16" s="193"/>
      <c r="W16" s="194"/>
      <c r="X16" s="193"/>
      <c r="Y16" s="194"/>
      <c r="Z16" s="193"/>
      <c r="AA16" s="194"/>
      <c r="AB16" s="193"/>
      <c r="AC16" s="194"/>
      <c r="AD16" s="193"/>
      <c r="AE16" s="194"/>
      <c r="AF16" s="193"/>
    </row>
    <row r="17" spans="2:33" s="151" customFormat="1" ht="15" customHeight="1" thickBot="1" x14ac:dyDescent="0.25">
      <c r="B17" s="36" t="s">
        <v>18</v>
      </c>
      <c r="C17" s="32">
        <f t="shared" si="0"/>
        <v>0</v>
      </c>
      <c r="D17" s="27">
        <f t="shared" si="3"/>
        <v>0</v>
      </c>
      <c r="E17" s="26">
        <f>G17-D17</f>
        <v>0</v>
      </c>
      <c r="F17" s="204">
        <f t="shared" si="6"/>
        <v>0</v>
      </c>
      <c r="G17" s="26">
        <f t="shared" si="1"/>
        <v>0</v>
      </c>
      <c r="H17" s="32">
        <f t="shared" si="2"/>
        <v>0</v>
      </c>
      <c r="I17" s="27">
        <f>IF(SUM(I11:I16)=0,0,SUM(I11:I16))</f>
        <v>0</v>
      </c>
      <c r="J17" s="205">
        <f t="shared" ref="J17:AF17" si="8">IF(SUM(J11:J16)=0,0,SUM(J11:J16))</f>
        <v>0</v>
      </c>
      <c r="K17" s="27">
        <f t="shared" si="8"/>
        <v>0</v>
      </c>
      <c r="L17" s="206">
        <f t="shared" si="8"/>
        <v>0</v>
      </c>
      <c r="M17" s="145">
        <f t="shared" si="8"/>
        <v>0</v>
      </c>
      <c r="N17" s="206">
        <f t="shared" si="8"/>
        <v>0</v>
      </c>
      <c r="O17" s="145">
        <f t="shared" si="8"/>
        <v>0</v>
      </c>
      <c r="P17" s="205">
        <f t="shared" si="8"/>
        <v>0</v>
      </c>
      <c r="Q17" s="145">
        <f t="shared" si="8"/>
        <v>0</v>
      </c>
      <c r="R17" s="205">
        <f t="shared" si="8"/>
        <v>0</v>
      </c>
      <c r="S17" s="145">
        <f t="shared" si="8"/>
        <v>0</v>
      </c>
      <c r="T17" s="206">
        <f t="shared" si="8"/>
        <v>0</v>
      </c>
      <c r="U17" s="145">
        <f t="shared" si="8"/>
        <v>0</v>
      </c>
      <c r="V17" s="205">
        <f t="shared" si="8"/>
        <v>0</v>
      </c>
      <c r="W17" s="145">
        <f t="shared" si="8"/>
        <v>0</v>
      </c>
      <c r="X17" s="205">
        <f t="shared" si="8"/>
        <v>0</v>
      </c>
      <c r="Y17" s="27">
        <f t="shared" si="8"/>
        <v>0</v>
      </c>
      <c r="Z17" s="206">
        <f t="shared" si="8"/>
        <v>0</v>
      </c>
      <c r="AA17" s="145">
        <f t="shared" si="8"/>
        <v>0</v>
      </c>
      <c r="AB17" s="205">
        <f t="shared" si="8"/>
        <v>0</v>
      </c>
      <c r="AC17" s="27">
        <f t="shared" si="8"/>
        <v>0</v>
      </c>
      <c r="AD17" s="205">
        <f t="shared" si="8"/>
        <v>0</v>
      </c>
      <c r="AE17" s="27">
        <f t="shared" si="8"/>
        <v>0</v>
      </c>
      <c r="AF17" s="205">
        <f t="shared" si="8"/>
        <v>0</v>
      </c>
    </row>
    <row r="18" spans="2:33" s="151" customFormat="1" ht="15" customHeight="1" x14ac:dyDescent="0.2">
      <c r="B18" s="214" t="s">
        <v>47</v>
      </c>
      <c r="C18" s="116">
        <f t="shared" si="0"/>
        <v>0</v>
      </c>
      <c r="D18" s="208">
        <f t="shared" si="3"/>
        <v>0</v>
      </c>
      <c r="E18" s="117">
        <f t="shared" si="4"/>
        <v>0</v>
      </c>
      <c r="F18" s="98">
        <f>IF(D18=0,0,E18/D18)</f>
        <v>0</v>
      </c>
      <c r="G18" s="117">
        <f t="shared" si="1"/>
        <v>0</v>
      </c>
      <c r="H18" s="116">
        <f t="shared" si="2"/>
        <v>0</v>
      </c>
      <c r="I18" s="213"/>
      <c r="J18" s="212"/>
      <c r="K18" s="213"/>
      <c r="L18" s="212"/>
      <c r="M18" s="213"/>
      <c r="N18" s="212"/>
      <c r="O18" s="213"/>
      <c r="P18" s="212"/>
      <c r="Q18" s="213"/>
      <c r="R18" s="212"/>
      <c r="S18" s="213"/>
      <c r="T18" s="212"/>
      <c r="U18" s="213"/>
      <c r="V18" s="212"/>
      <c r="W18" s="213"/>
      <c r="X18" s="212"/>
      <c r="Y18" s="213"/>
      <c r="Z18" s="212"/>
      <c r="AA18" s="213"/>
      <c r="AB18" s="212"/>
      <c r="AC18" s="213"/>
      <c r="AD18" s="212"/>
      <c r="AE18" s="213"/>
      <c r="AF18" s="212"/>
    </row>
    <row r="19" spans="2:33" s="151" customFormat="1" ht="15" customHeight="1" x14ac:dyDescent="0.2">
      <c r="B19" s="210" t="s">
        <v>49</v>
      </c>
      <c r="C19" s="116">
        <f t="shared" si="0"/>
        <v>0</v>
      </c>
      <c r="D19" s="208">
        <f t="shared" si="3"/>
        <v>0</v>
      </c>
      <c r="E19" s="117">
        <f t="shared" si="4"/>
        <v>0</v>
      </c>
      <c r="F19" s="98">
        <f>IF(D19=0,0,E19/D19)</f>
        <v>0</v>
      </c>
      <c r="G19" s="117">
        <f t="shared" si="1"/>
        <v>0</v>
      </c>
      <c r="H19" s="116">
        <f t="shared" si="2"/>
        <v>0</v>
      </c>
      <c r="I19" s="192"/>
      <c r="J19" s="193"/>
      <c r="K19" s="192"/>
      <c r="L19" s="193"/>
      <c r="M19" s="192"/>
      <c r="N19" s="193"/>
      <c r="O19" s="192"/>
      <c r="P19" s="193"/>
      <c r="Q19" s="192"/>
      <c r="R19" s="193"/>
      <c r="S19" s="192"/>
      <c r="T19" s="193"/>
      <c r="U19" s="192"/>
      <c r="V19" s="193"/>
      <c r="W19" s="192"/>
      <c r="X19" s="193"/>
      <c r="Y19" s="192"/>
      <c r="Z19" s="193"/>
      <c r="AA19" s="192"/>
      <c r="AB19" s="193"/>
      <c r="AC19" s="192"/>
      <c r="AD19" s="193"/>
      <c r="AE19" s="192"/>
      <c r="AF19" s="193"/>
    </row>
    <row r="20" spans="2:33" s="151" customFormat="1" ht="15" customHeight="1" thickBot="1" x14ac:dyDescent="0.25">
      <c r="B20" s="195" t="s">
        <v>28</v>
      </c>
      <c r="C20" s="196">
        <f t="shared" si="0"/>
        <v>0</v>
      </c>
      <c r="D20" s="197">
        <f t="shared" si="3"/>
        <v>0</v>
      </c>
      <c r="E20" s="198">
        <f t="shared" si="4"/>
        <v>0</v>
      </c>
      <c r="F20" s="199">
        <f>IF(D20=0,0,E20/D20)</f>
        <v>0</v>
      </c>
      <c r="G20" s="198">
        <f t="shared" si="1"/>
        <v>0</v>
      </c>
      <c r="H20" s="196">
        <f t="shared" si="2"/>
        <v>0</v>
      </c>
      <c r="I20" s="203"/>
      <c r="J20" s="202"/>
      <c r="K20" s="203"/>
      <c r="L20" s="202"/>
      <c r="M20" s="203"/>
      <c r="N20" s="202"/>
      <c r="O20" s="203"/>
      <c r="P20" s="202"/>
      <c r="Q20" s="203"/>
      <c r="R20" s="202"/>
      <c r="S20" s="203"/>
      <c r="T20" s="202"/>
      <c r="U20" s="203"/>
      <c r="V20" s="202"/>
      <c r="W20" s="203"/>
      <c r="X20" s="202"/>
      <c r="Y20" s="203"/>
      <c r="Z20" s="202"/>
      <c r="AA20" s="203"/>
      <c r="AB20" s="202"/>
      <c r="AC20" s="203"/>
      <c r="AD20" s="202"/>
      <c r="AE20" s="203"/>
      <c r="AF20" s="202"/>
    </row>
    <row r="21" spans="2:33" s="151" customFormat="1" ht="15" customHeight="1" thickBot="1" x14ac:dyDescent="0.25">
      <c r="B21" s="36" t="s">
        <v>35</v>
      </c>
      <c r="C21" s="32">
        <f t="shared" si="0"/>
        <v>0</v>
      </c>
      <c r="D21" s="27">
        <f>IF(SUM(I21,K21,M21,O21,Q21,S21,U21,W21,Y21,AA21,AC21,AE21)=0,0,SUM(I21,K21,M21,O21,Q21,S21,U21,W21,Y21,AA21,AC21,AE21))</f>
        <v>0</v>
      </c>
      <c r="E21" s="26">
        <f>G21-D21</f>
        <v>0</v>
      </c>
      <c r="F21" s="204">
        <f>IF(D21=0,0,E21/D21)</f>
        <v>0</v>
      </c>
      <c r="G21" s="26">
        <f t="shared" si="1"/>
        <v>0</v>
      </c>
      <c r="H21" s="32">
        <f t="shared" si="2"/>
        <v>0</v>
      </c>
      <c r="I21" s="27">
        <f t="shared" ref="I21:AF21" si="9">IF(SUM(I18:I20)=0,0,SUM(I18:I20))</f>
        <v>0</v>
      </c>
      <c r="J21" s="205">
        <f t="shared" si="9"/>
        <v>0</v>
      </c>
      <c r="K21" s="145">
        <f t="shared" si="9"/>
        <v>0</v>
      </c>
      <c r="L21" s="206">
        <f t="shared" si="9"/>
        <v>0</v>
      </c>
      <c r="M21" s="145">
        <f t="shared" si="9"/>
        <v>0</v>
      </c>
      <c r="N21" s="206">
        <f t="shared" si="9"/>
        <v>0</v>
      </c>
      <c r="O21" s="145">
        <f t="shared" si="9"/>
        <v>0</v>
      </c>
      <c r="P21" s="205">
        <f t="shared" si="9"/>
        <v>0</v>
      </c>
      <c r="Q21" s="145">
        <f t="shared" si="9"/>
        <v>0</v>
      </c>
      <c r="R21" s="205">
        <f t="shared" si="9"/>
        <v>0</v>
      </c>
      <c r="S21" s="27">
        <f t="shared" si="9"/>
        <v>0</v>
      </c>
      <c r="T21" s="206">
        <f t="shared" si="9"/>
        <v>0</v>
      </c>
      <c r="U21" s="145">
        <f t="shared" si="9"/>
        <v>0</v>
      </c>
      <c r="V21" s="205">
        <f t="shared" si="9"/>
        <v>0</v>
      </c>
      <c r="W21" s="145">
        <f t="shared" si="9"/>
        <v>0</v>
      </c>
      <c r="X21" s="205">
        <f t="shared" si="9"/>
        <v>0</v>
      </c>
      <c r="Y21" s="27">
        <f t="shared" si="9"/>
        <v>0</v>
      </c>
      <c r="Z21" s="206">
        <f t="shared" si="9"/>
        <v>0</v>
      </c>
      <c r="AA21" s="145">
        <f t="shared" si="9"/>
        <v>0</v>
      </c>
      <c r="AB21" s="205">
        <f t="shared" si="9"/>
        <v>0</v>
      </c>
      <c r="AC21" s="27">
        <f t="shared" si="9"/>
        <v>0</v>
      </c>
      <c r="AD21" s="205">
        <f t="shared" si="9"/>
        <v>0</v>
      </c>
      <c r="AE21" s="27">
        <f t="shared" si="9"/>
        <v>0</v>
      </c>
      <c r="AF21" s="205">
        <f t="shared" si="9"/>
        <v>0</v>
      </c>
    </row>
    <row r="22" spans="2:33" s="151" customFormat="1" ht="15" customHeight="1" thickBot="1" x14ac:dyDescent="0.25">
      <c r="B22" s="36" t="s">
        <v>25</v>
      </c>
      <c r="C22" s="32">
        <f t="shared" si="0"/>
        <v>0</v>
      </c>
      <c r="D22" s="27">
        <f>IF(SUM(I22,K22,M22,O22,Q22,S22,U22,W22,Y22,AA22,AC22,AE22)=0,0,SUM(I22,K22,M22,O22,Q22,S22,U22,W22,Y22,AA22,AC22,AE22))</f>
        <v>0</v>
      </c>
      <c r="E22" s="26">
        <f>G22-D22</f>
        <v>0</v>
      </c>
      <c r="F22" s="204">
        <f>IF(D22=0,0,E22/D22)</f>
        <v>0</v>
      </c>
      <c r="G22" s="26">
        <f t="shared" si="1"/>
        <v>0</v>
      </c>
      <c r="H22" s="32">
        <f t="shared" si="2"/>
        <v>0</v>
      </c>
      <c r="I22" s="27">
        <f t="shared" ref="I22:AF22" si="10">IF(SUM(I7:I21)=0,0,IF(SUM(I7:I21)&lt;&gt;0,SUM(I10,I17,I21)))</f>
        <v>0</v>
      </c>
      <c r="J22" s="205">
        <f t="shared" si="10"/>
        <v>0</v>
      </c>
      <c r="K22" s="145">
        <f t="shared" si="10"/>
        <v>0</v>
      </c>
      <c r="L22" s="206">
        <f t="shared" si="10"/>
        <v>0</v>
      </c>
      <c r="M22" s="145">
        <f t="shared" si="10"/>
        <v>0</v>
      </c>
      <c r="N22" s="206">
        <f t="shared" si="10"/>
        <v>0</v>
      </c>
      <c r="O22" s="145">
        <f t="shared" si="10"/>
        <v>0</v>
      </c>
      <c r="P22" s="205">
        <f t="shared" si="10"/>
        <v>0</v>
      </c>
      <c r="Q22" s="145">
        <f t="shared" si="10"/>
        <v>0</v>
      </c>
      <c r="R22" s="205">
        <f t="shared" si="10"/>
        <v>0</v>
      </c>
      <c r="S22" s="27">
        <f t="shared" si="10"/>
        <v>0</v>
      </c>
      <c r="T22" s="206">
        <f t="shared" si="10"/>
        <v>0</v>
      </c>
      <c r="U22" s="145">
        <f t="shared" si="10"/>
        <v>0</v>
      </c>
      <c r="V22" s="205">
        <f t="shared" si="10"/>
        <v>0</v>
      </c>
      <c r="W22" s="145">
        <f t="shared" si="10"/>
        <v>0</v>
      </c>
      <c r="X22" s="205">
        <f t="shared" si="10"/>
        <v>0</v>
      </c>
      <c r="Y22" s="27">
        <f t="shared" si="10"/>
        <v>0</v>
      </c>
      <c r="Z22" s="206">
        <f t="shared" si="10"/>
        <v>0</v>
      </c>
      <c r="AA22" s="145">
        <f t="shared" si="10"/>
        <v>0</v>
      </c>
      <c r="AB22" s="205">
        <f t="shared" si="10"/>
        <v>0</v>
      </c>
      <c r="AC22" s="27">
        <f t="shared" si="10"/>
        <v>0</v>
      </c>
      <c r="AD22" s="205">
        <f t="shared" si="10"/>
        <v>0</v>
      </c>
      <c r="AE22" s="27">
        <f t="shared" si="10"/>
        <v>0</v>
      </c>
      <c r="AF22" s="205">
        <f t="shared" si="10"/>
        <v>0</v>
      </c>
      <c r="AG22" s="158"/>
    </row>
    <row r="23" spans="2:33" s="149" customFormat="1" ht="15" customHeight="1" thickBot="1" x14ac:dyDescent="0.25">
      <c r="B23" s="517" t="s">
        <v>40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9"/>
      <c r="AG23" s="150"/>
    </row>
    <row r="24" spans="2:33" s="151" customFormat="1" ht="15" customHeight="1" x14ac:dyDescent="0.2">
      <c r="B24" s="215" t="s">
        <v>66</v>
      </c>
      <c r="C24" s="129">
        <f t="shared" ref="C24:C33" si="11">IF($D$22=0,0,D24/$D$22)</f>
        <v>0</v>
      </c>
      <c r="D24" s="216">
        <f t="shared" ref="D24:D25" si="12">IF(SUM(I24,K24,M24,O24,Q24,S24,U24,W24,Y24,AA24,AC24,AE24)=0,0,SUM(I24,K24,M24,O24,Q24,S24,U24,W24,Y24,AA24,AC24,AE24))</f>
        <v>0</v>
      </c>
      <c r="E24" s="217">
        <f t="shared" ref="E24:E91" si="13">G24-D24</f>
        <v>0</v>
      </c>
      <c r="F24" s="218">
        <f>IF(D24=0,0,E24/D24)</f>
        <v>0</v>
      </c>
      <c r="G24" s="217">
        <f t="shared" ref="G24:G26" si="14">IF(SUM(J24,L24,N24,P24,R24,T24,V24,X24,Z24,AB24,AD24,AF24)=0,0,SUM(J24,L24,N24,P24,R24,T24,V24,X24,Z24,AB24,AD24,AF24))</f>
        <v>0</v>
      </c>
      <c r="H24" s="129">
        <f t="shared" ref="H24:H75" si="15">IF($G$22=0,0,G24/$G$22)</f>
        <v>0</v>
      </c>
      <c r="I24" s="219"/>
      <c r="J24" s="220"/>
      <c r="K24" s="219"/>
      <c r="L24" s="220"/>
      <c r="M24" s="219"/>
      <c r="N24" s="220"/>
      <c r="O24" s="219"/>
      <c r="P24" s="220"/>
      <c r="Q24" s="219"/>
      <c r="R24" s="220"/>
      <c r="S24" s="219"/>
      <c r="T24" s="220"/>
      <c r="U24" s="219"/>
      <c r="V24" s="220"/>
      <c r="W24" s="219"/>
      <c r="X24" s="220"/>
      <c r="Y24" s="219"/>
      <c r="Z24" s="220"/>
      <c r="AA24" s="219"/>
      <c r="AB24" s="220"/>
      <c r="AC24" s="219"/>
      <c r="AD24" s="220"/>
      <c r="AE24" s="219"/>
      <c r="AF24" s="220"/>
    </row>
    <row r="25" spans="2:33" s="149" customFormat="1" ht="15" customHeight="1" thickBot="1" x14ac:dyDescent="0.25">
      <c r="B25" s="221" t="s">
        <v>72</v>
      </c>
      <c r="C25" s="222">
        <f t="shared" si="11"/>
        <v>0</v>
      </c>
      <c r="D25" s="223">
        <f t="shared" si="12"/>
        <v>0</v>
      </c>
      <c r="E25" s="224">
        <f t="shared" si="13"/>
        <v>0</v>
      </c>
      <c r="F25" s="225">
        <f t="shared" ref="F25:F92" si="16">IF(D25=0,0,E25/D25)</f>
        <v>0</v>
      </c>
      <c r="G25" s="224">
        <f t="shared" si="14"/>
        <v>0</v>
      </c>
      <c r="H25" s="222">
        <f t="shared" si="15"/>
        <v>0</v>
      </c>
      <c r="I25" s="226"/>
      <c r="J25" s="227"/>
      <c r="K25" s="226"/>
      <c r="L25" s="227"/>
      <c r="M25" s="226"/>
      <c r="N25" s="227"/>
      <c r="O25" s="226"/>
      <c r="P25" s="227"/>
      <c r="Q25" s="226"/>
      <c r="R25" s="227"/>
      <c r="S25" s="226"/>
      <c r="T25" s="227"/>
      <c r="U25" s="226"/>
      <c r="V25" s="227"/>
      <c r="W25" s="226"/>
      <c r="X25" s="227"/>
      <c r="Y25" s="226"/>
      <c r="Z25" s="227"/>
      <c r="AA25" s="226"/>
      <c r="AB25" s="227"/>
      <c r="AC25" s="226"/>
      <c r="AD25" s="227"/>
      <c r="AE25" s="226"/>
      <c r="AF25" s="227"/>
    </row>
    <row r="26" spans="2:33" s="151" customFormat="1" ht="15" customHeight="1" thickBot="1" x14ac:dyDescent="0.25">
      <c r="B26" s="380" t="s">
        <v>60</v>
      </c>
      <c r="C26" s="13">
        <f t="shared" si="11"/>
        <v>0</v>
      </c>
      <c r="D26" s="379">
        <f t="shared" ref="D26:D32" si="17">IF(SUM(I26,K26,M26,O26,Q26,S26,U26,W26,Y26,AA26,AC26,AE26)=0,0,SUM(I26,K26,M26,O26,Q26,S26,U26,W26,Y26,AA26,AC26,AE26))</f>
        <v>0</v>
      </c>
      <c r="E26" s="141">
        <f>G26-D26</f>
        <v>0</v>
      </c>
      <c r="F26" s="229">
        <f t="shared" si="16"/>
        <v>0</v>
      </c>
      <c r="G26" s="141">
        <f t="shared" si="14"/>
        <v>0</v>
      </c>
      <c r="H26" s="13">
        <f>IF($G$22=0,0,G26/$G$22)</f>
        <v>0</v>
      </c>
      <c r="I26" s="378">
        <f>IF(SUM(I24:I25)=0,0,SUM(I24:I25))</f>
        <v>0</v>
      </c>
      <c r="J26" s="230">
        <f t="shared" ref="J26:AF26" si="18">IF(SUM(J24:J25)=0,0,SUM(J24:J25))</f>
        <v>0</v>
      </c>
      <c r="K26" s="378">
        <f t="shared" si="18"/>
        <v>0</v>
      </c>
      <c r="L26" s="230">
        <f t="shared" si="18"/>
        <v>0</v>
      </c>
      <c r="M26" s="379">
        <f t="shared" si="18"/>
        <v>0</v>
      </c>
      <c r="N26" s="230">
        <f t="shared" si="18"/>
        <v>0</v>
      </c>
      <c r="O26" s="378">
        <f t="shared" si="18"/>
        <v>0</v>
      </c>
      <c r="P26" s="230">
        <f t="shared" si="18"/>
        <v>0</v>
      </c>
      <c r="Q26" s="379">
        <f t="shared" si="18"/>
        <v>0</v>
      </c>
      <c r="R26" s="230">
        <f t="shared" si="18"/>
        <v>0</v>
      </c>
      <c r="S26" s="379">
        <f t="shared" si="18"/>
        <v>0</v>
      </c>
      <c r="T26" s="230">
        <f t="shared" si="18"/>
        <v>0</v>
      </c>
      <c r="U26" s="379">
        <f t="shared" si="18"/>
        <v>0</v>
      </c>
      <c r="V26" s="230">
        <f t="shared" si="18"/>
        <v>0</v>
      </c>
      <c r="W26" s="379">
        <f t="shared" si="18"/>
        <v>0</v>
      </c>
      <c r="X26" s="230">
        <f t="shared" si="18"/>
        <v>0</v>
      </c>
      <c r="Y26" s="378">
        <f t="shared" si="18"/>
        <v>0</v>
      </c>
      <c r="Z26" s="230">
        <f t="shared" si="18"/>
        <v>0</v>
      </c>
      <c r="AA26" s="378">
        <f t="shared" si="18"/>
        <v>0</v>
      </c>
      <c r="AB26" s="230">
        <f t="shared" si="18"/>
        <v>0</v>
      </c>
      <c r="AC26" s="378">
        <f t="shared" si="18"/>
        <v>0</v>
      </c>
      <c r="AD26" s="230">
        <f t="shared" si="18"/>
        <v>0</v>
      </c>
      <c r="AE26" s="378">
        <f t="shared" si="18"/>
        <v>0</v>
      </c>
      <c r="AF26" s="230">
        <f t="shared" si="18"/>
        <v>0</v>
      </c>
    </row>
    <row r="27" spans="2:33" s="149" customFormat="1" ht="15" customHeight="1" x14ac:dyDescent="0.2">
      <c r="B27" s="231" t="s">
        <v>165</v>
      </c>
      <c r="C27" s="126">
        <f t="shared" si="11"/>
        <v>0</v>
      </c>
      <c r="D27" s="232">
        <f t="shared" si="17"/>
        <v>0</v>
      </c>
      <c r="E27" s="233">
        <f>G27-D27</f>
        <v>0</v>
      </c>
      <c r="F27" s="234">
        <f t="shared" si="16"/>
        <v>0</v>
      </c>
      <c r="G27" s="233">
        <f t="shared" ref="G27:G32" si="19">IF(SUM(J27,L27,N27,P27,R27,T27,V27,X27,Z27,AB27,AD27,AF27)=0,0,SUM(J27,L27,N27,P27,R27,T27,V27,X27,Z27,AB27,AD27,AF27))</f>
        <v>0</v>
      </c>
      <c r="H27" s="126">
        <f t="shared" si="15"/>
        <v>0</v>
      </c>
      <c r="I27" s="235"/>
      <c r="J27" s="236"/>
      <c r="K27" s="235"/>
      <c r="L27" s="236"/>
      <c r="M27" s="235"/>
      <c r="N27" s="236"/>
      <c r="O27" s="235"/>
      <c r="P27" s="236"/>
      <c r="Q27" s="235"/>
      <c r="R27" s="236"/>
      <c r="S27" s="235"/>
      <c r="T27" s="236"/>
      <c r="U27" s="235"/>
      <c r="V27" s="236"/>
      <c r="W27" s="235"/>
      <c r="X27" s="236"/>
      <c r="Y27" s="235"/>
      <c r="Z27" s="236"/>
      <c r="AA27" s="235"/>
      <c r="AB27" s="236"/>
      <c r="AC27" s="235"/>
      <c r="AD27" s="236"/>
      <c r="AE27" s="235"/>
      <c r="AF27" s="236"/>
    </row>
    <row r="28" spans="2:33" s="149" customFormat="1" ht="15" customHeight="1" x14ac:dyDescent="0.2">
      <c r="B28" s="237" t="s">
        <v>168</v>
      </c>
      <c r="C28" s="222">
        <f>IF($D$22=0,0,D28/$D$22)</f>
        <v>0</v>
      </c>
      <c r="D28" s="223">
        <f t="shared" si="17"/>
        <v>0</v>
      </c>
      <c r="E28" s="224">
        <f>G28-D28</f>
        <v>0</v>
      </c>
      <c r="F28" s="225">
        <f>IF(D28=0,0,E28/D28)</f>
        <v>0</v>
      </c>
      <c r="G28" s="224">
        <f t="shared" si="19"/>
        <v>0</v>
      </c>
      <c r="H28" s="222">
        <f>IF($G$22=0,0,G28/$G$22)</f>
        <v>0</v>
      </c>
      <c r="I28" s="226"/>
      <c r="J28" s="227"/>
      <c r="K28" s="226"/>
      <c r="L28" s="227"/>
      <c r="M28" s="226"/>
      <c r="N28" s="227"/>
      <c r="O28" s="226"/>
      <c r="P28" s="227"/>
      <c r="Q28" s="226"/>
      <c r="R28" s="227"/>
      <c r="S28" s="226"/>
      <c r="T28" s="227"/>
      <c r="U28" s="226"/>
      <c r="V28" s="227"/>
      <c r="W28" s="226"/>
      <c r="X28" s="227"/>
      <c r="Y28" s="226"/>
      <c r="Z28" s="227"/>
      <c r="AA28" s="226"/>
      <c r="AB28" s="227"/>
      <c r="AC28" s="226"/>
      <c r="AD28" s="227"/>
      <c r="AE28" s="226"/>
      <c r="AF28" s="227"/>
    </row>
    <row r="29" spans="2:33" s="149" customFormat="1" ht="15" customHeight="1" x14ac:dyDescent="0.2">
      <c r="B29" s="237" t="s">
        <v>167</v>
      </c>
      <c r="C29" s="238">
        <f t="shared" si="11"/>
        <v>0</v>
      </c>
      <c r="D29" s="133">
        <f t="shared" si="17"/>
        <v>0</v>
      </c>
      <c r="E29" s="132">
        <f t="shared" si="13"/>
        <v>0</v>
      </c>
      <c r="F29" s="239">
        <f t="shared" si="16"/>
        <v>0</v>
      </c>
      <c r="G29" s="132">
        <f t="shared" si="19"/>
        <v>0</v>
      </c>
      <c r="H29" s="238">
        <f t="shared" si="15"/>
        <v>0</v>
      </c>
      <c r="I29" s="131"/>
      <c r="J29" s="240"/>
      <c r="K29" s="131"/>
      <c r="L29" s="240"/>
      <c r="M29" s="131"/>
      <c r="N29" s="240"/>
      <c r="O29" s="131"/>
      <c r="P29" s="240"/>
      <c r="Q29" s="131"/>
      <c r="R29" s="240"/>
      <c r="S29" s="131"/>
      <c r="T29" s="240"/>
      <c r="U29" s="131"/>
      <c r="V29" s="240"/>
      <c r="W29" s="131"/>
      <c r="X29" s="240"/>
      <c r="Y29" s="131"/>
      <c r="Z29" s="240"/>
      <c r="AA29" s="131"/>
      <c r="AB29" s="240"/>
      <c r="AC29" s="131"/>
      <c r="AD29" s="240"/>
      <c r="AE29" s="131"/>
      <c r="AF29" s="240"/>
    </row>
    <row r="30" spans="2:33" s="149" customFormat="1" ht="15" customHeight="1" x14ac:dyDescent="0.2">
      <c r="B30" s="237" t="s">
        <v>166</v>
      </c>
      <c r="C30" s="238">
        <f>IF($D$22=0,0,D30/$D$22)</f>
        <v>0</v>
      </c>
      <c r="D30" s="133">
        <f t="shared" si="17"/>
        <v>0</v>
      </c>
      <c r="E30" s="132">
        <f>G30-D30</f>
        <v>0</v>
      </c>
      <c r="F30" s="239">
        <f>IF(D30=0,0,E30/D30)</f>
        <v>0</v>
      </c>
      <c r="G30" s="132">
        <f t="shared" si="19"/>
        <v>0</v>
      </c>
      <c r="H30" s="238">
        <f>IF($G$22=0,0,G30/$G$22)</f>
        <v>0</v>
      </c>
      <c r="I30" s="131"/>
      <c r="J30" s="240"/>
      <c r="K30" s="131"/>
      <c r="L30" s="240"/>
      <c r="M30" s="131"/>
      <c r="N30" s="240"/>
      <c r="O30" s="131"/>
      <c r="P30" s="240"/>
      <c r="Q30" s="131"/>
      <c r="R30" s="240"/>
      <c r="S30" s="131"/>
      <c r="T30" s="240"/>
      <c r="U30" s="131"/>
      <c r="V30" s="240"/>
      <c r="W30" s="131"/>
      <c r="X30" s="240"/>
      <c r="Y30" s="131"/>
      <c r="Z30" s="240"/>
      <c r="AA30" s="131"/>
      <c r="AB30" s="240"/>
      <c r="AC30" s="131"/>
      <c r="AD30" s="240"/>
      <c r="AE30" s="131"/>
      <c r="AF30" s="240"/>
    </row>
    <row r="31" spans="2:33" s="149" customFormat="1" ht="15" customHeight="1" thickBot="1" x14ac:dyDescent="0.25">
      <c r="B31" s="231" t="s">
        <v>62</v>
      </c>
      <c r="C31" s="126">
        <f>IF($D$22=0,0,D31/$D$22)</f>
        <v>0</v>
      </c>
      <c r="D31" s="232">
        <f t="shared" si="17"/>
        <v>0</v>
      </c>
      <c r="E31" s="233">
        <f>G31-D31</f>
        <v>0</v>
      </c>
      <c r="F31" s="234">
        <f>IF(D31=0,0,E31/D31)</f>
        <v>0</v>
      </c>
      <c r="G31" s="233">
        <f t="shared" si="19"/>
        <v>0</v>
      </c>
      <c r="H31" s="126">
        <f>IF($G$22=0,0,G31/$G$22)</f>
        <v>0</v>
      </c>
      <c r="I31" s="235"/>
      <c r="J31" s="236"/>
      <c r="K31" s="235"/>
      <c r="L31" s="236"/>
      <c r="M31" s="235"/>
      <c r="N31" s="236"/>
      <c r="O31" s="235"/>
      <c r="P31" s="236"/>
      <c r="Q31" s="235"/>
      <c r="R31" s="236"/>
      <c r="S31" s="235"/>
      <c r="T31" s="236"/>
      <c r="U31" s="235"/>
      <c r="V31" s="236"/>
      <c r="W31" s="235"/>
      <c r="X31" s="236"/>
      <c r="Y31" s="235"/>
      <c r="Z31" s="236"/>
      <c r="AA31" s="235"/>
      <c r="AB31" s="236"/>
      <c r="AC31" s="235"/>
      <c r="AD31" s="236"/>
      <c r="AE31" s="235"/>
      <c r="AF31" s="236"/>
    </row>
    <row r="32" spans="2:33" s="149" customFormat="1" ht="15" customHeight="1" thickBot="1" x14ac:dyDescent="0.25">
      <c r="B32" s="380" t="s">
        <v>61</v>
      </c>
      <c r="C32" s="13">
        <f t="shared" si="11"/>
        <v>0</v>
      </c>
      <c r="D32" s="379">
        <f t="shared" si="17"/>
        <v>0</v>
      </c>
      <c r="E32" s="141">
        <f t="shared" si="13"/>
        <v>0</v>
      </c>
      <c r="F32" s="229">
        <f t="shared" si="16"/>
        <v>0</v>
      </c>
      <c r="G32" s="141">
        <f t="shared" si="19"/>
        <v>0</v>
      </c>
      <c r="H32" s="13">
        <f>IF($G$22=0,0,G32/$G$22)</f>
        <v>0</v>
      </c>
      <c r="I32" s="378">
        <f>IF(SUM(I27:I31)=0,0,SUM(I27:I31))</f>
        <v>0</v>
      </c>
      <c r="J32" s="230">
        <f>IF(SUM(J27:J31)=0,0,SUM(J27:J31))</f>
        <v>0</v>
      </c>
      <c r="K32" s="382">
        <f t="shared" ref="K32:AF32" si="20">IF(SUM(K27:K31)=0,0,SUM(K27:K31))</f>
        <v>0</v>
      </c>
      <c r="L32" s="230">
        <f t="shared" si="20"/>
        <v>0</v>
      </c>
      <c r="M32" s="382">
        <f t="shared" si="20"/>
        <v>0</v>
      </c>
      <c r="N32" s="230">
        <f t="shared" si="20"/>
        <v>0</v>
      </c>
      <c r="O32" s="382">
        <f t="shared" si="20"/>
        <v>0</v>
      </c>
      <c r="P32" s="230">
        <f t="shared" si="20"/>
        <v>0</v>
      </c>
      <c r="Q32" s="382">
        <f t="shared" si="20"/>
        <v>0</v>
      </c>
      <c r="R32" s="230">
        <f t="shared" si="20"/>
        <v>0</v>
      </c>
      <c r="S32" s="382">
        <f t="shared" si="20"/>
        <v>0</v>
      </c>
      <c r="T32" s="230">
        <f t="shared" si="20"/>
        <v>0</v>
      </c>
      <c r="U32" s="382">
        <f t="shared" si="20"/>
        <v>0</v>
      </c>
      <c r="V32" s="230">
        <f t="shared" si="20"/>
        <v>0</v>
      </c>
      <c r="W32" s="382">
        <f t="shared" si="20"/>
        <v>0</v>
      </c>
      <c r="X32" s="230">
        <f t="shared" si="20"/>
        <v>0</v>
      </c>
      <c r="Y32" s="382">
        <f t="shared" si="20"/>
        <v>0</v>
      </c>
      <c r="Z32" s="230">
        <f t="shared" si="20"/>
        <v>0</v>
      </c>
      <c r="AA32" s="382">
        <f t="shared" si="20"/>
        <v>0</v>
      </c>
      <c r="AB32" s="230">
        <f t="shared" si="20"/>
        <v>0</v>
      </c>
      <c r="AC32" s="382">
        <f t="shared" si="20"/>
        <v>0</v>
      </c>
      <c r="AD32" s="230">
        <f t="shared" si="20"/>
        <v>0</v>
      </c>
      <c r="AE32" s="382">
        <f t="shared" si="20"/>
        <v>0</v>
      </c>
      <c r="AF32" s="230">
        <f t="shared" si="20"/>
        <v>0</v>
      </c>
    </row>
    <row r="33" spans="2:32" s="149" customFormat="1" ht="15" customHeight="1" x14ac:dyDescent="0.2">
      <c r="B33" s="231" t="s">
        <v>57</v>
      </c>
      <c r="C33" s="126">
        <f t="shared" si="11"/>
        <v>0</v>
      </c>
      <c r="D33" s="232">
        <f t="shared" ref="D33:D91" si="21">IF(SUM(I33,K33,M33,O33,Q33,S33,U33,W33,Y33,AA33,AC33,AE33)=0,0,SUM(I33,K33,M33,O33,Q33,S33,U33,W33,Y33,AA33,AC33,AE33))</f>
        <v>0</v>
      </c>
      <c r="E33" s="233">
        <f t="shared" si="13"/>
        <v>0</v>
      </c>
      <c r="F33" s="234">
        <f t="shared" si="16"/>
        <v>0</v>
      </c>
      <c r="G33" s="233">
        <f t="shared" ref="G33:G91" si="22">IF(SUM(J33,L33,N33,P33,R33,T33,V33,X33,Z33,AB33,AD33,AF33)=0,0,SUM(J33,L33,N33,P33,R33,T33,V33,X33,Z33,AB33,AD33,AF33))</f>
        <v>0</v>
      </c>
      <c r="H33" s="126">
        <f t="shared" si="15"/>
        <v>0</v>
      </c>
      <c r="I33" s="235"/>
      <c r="J33" s="236"/>
      <c r="K33" s="235"/>
      <c r="L33" s="236"/>
      <c r="M33" s="235"/>
      <c r="N33" s="236"/>
      <c r="O33" s="235"/>
      <c r="P33" s="236"/>
      <c r="Q33" s="235"/>
      <c r="R33" s="236"/>
      <c r="S33" s="235"/>
      <c r="T33" s="236"/>
      <c r="U33" s="235"/>
      <c r="V33" s="236"/>
      <c r="W33" s="235"/>
      <c r="X33" s="236"/>
      <c r="Y33" s="235"/>
      <c r="Z33" s="236"/>
      <c r="AA33" s="235"/>
      <c r="AB33" s="236"/>
      <c r="AC33" s="235"/>
      <c r="AD33" s="236"/>
      <c r="AE33" s="235"/>
      <c r="AF33" s="236"/>
    </row>
    <row r="34" spans="2:32" s="149" customFormat="1" ht="15" customHeight="1" x14ac:dyDescent="0.2">
      <c r="B34" s="237" t="s">
        <v>55</v>
      </c>
      <c r="C34" s="238">
        <f t="shared" ref="C34:C83" si="23">IF($D$22=0,0,D34/$D$22)</f>
        <v>0</v>
      </c>
      <c r="D34" s="133">
        <f t="shared" si="21"/>
        <v>0</v>
      </c>
      <c r="E34" s="132">
        <f t="shared" si="13"/>
        <v>0</v>
      </c>
      <c r="F34" s="239">
        <f t="shared" si="16"/>
        <v>0</v>
      </c>
      <c r="G34" s="132">
        <f t="shared" si="22"/>
        <v>0</v>
      </c>
      <c r="H34" s="238">
        <f t="shared" si="15"/>
        <v>0</v>
      </c>
      <c r="I34" s="131"/>
      <c r="J34" s="240"/>
      <c r="K34" s="131"/>
      <c r="L34" s="240"/>
      <c r="M34" s="131"/>
      <c r="N34" s="240"/>
      <c r="O34" s="131"/>
      <c r="P34" s="240"/>
      <c r="Q34" s="131"/>
      <c r="R34" s="240"/>
      <c r="S34" s="131"/>
      <c r="T34" s="240"/>
      <c r="U34" s="131"/>
      <c r="V34" s="240"/>
      <c r="W34" s="131"/>
      <c r="X34" s="240"/>
      <c r="Y34" s="131"/>
      <c r="Z34" s="240"/>
      <c r="AA34" s="131"/>
      <c r="AB34" s="240"/>
      <c r="AC34" s="131"/>
      <c r="AD34" s="240"/>
      <c r="AE34" s="131"/>
      <c r="AF34" s="240"/>
    </row>
    <row r="35" spans="2:32" s="149" customFormat="1" ht="15" customHeight="1" thickBot="1" x14ac:dyDescent="0.25">
      <c r="B35" s="237" t="s">
        <v>68</v>
      </c>
      <c r="C35" s="238">
        <f t="shared" si="23"/>
        <v>0</v>
      </c>
      <c r="D35" s="133">
        <f t="shared" si="21"/>
        <v>0</v>
      </c>
      <c r="E35" s="132">
        <f t="shared" si="13"/>
        <v>0</v>
      </c>
      <c r="F35" s="239">
        <f t="shared" si="16"/>
        <v>0</v>
      </c>
      <c r="G35" s="132">
        <f t="shared" si="22"/>
        <v>0</v>
      </c>
      <c r="H35" s="238">
        <f t="shared" si="15"/>
        <v>0</v>
      </c>
      <c r="I35" s="131"/>
      <c r="J35" s="240"/>
      <c r="K35" s="131"/>
      <c r="L35" s="240"/>
      <c r="M35" s="131"/>
      <c r="N35" s="240"/>
      <c r="O35" s="131"/>
      <c r="P35" s="240"/>
      <c r="Q35" s="131"/>
      <c r="R35" s="240"/>
      <c r="S35" s="131"/>
      <c r="T35" s="240"/>
      <c r="U35" s="131"/>
      <c r="V35" s="240"/>
      <c r="W35" s="131"/>
      <c r="X35" s="240"/>
      <c r="Y35" s="131"/>
      <c r="Z35" s="240"/>
      <c r="AA35" s="131"/>
      <c r="AB35" s="240"/>
      <c r="AC35" s="131"/>
      <c r="AD35" s="240"/>
      <c r="AE35" s="131"/>
      <c r="AF35" s="240"/>
    </row>
    <row r="36" spans="2:32" s="151" customFormat="1" ht="15" customHeight="1" thickBot="1" x14ac:dyDescent="0.25">
      <c r="B36" s="380" t="s">
        <v>27</v>
      </c>
      <c r="C36" s="13">
        <f t="shared" si="23"/>
        <v>0</v>
      </c>
      <c r="D36" s="379">
        <f t="shared" si="21"/>
        <v>0</v>
      </c>
      <c r="E36" s="141">
        <f t="shared" si="13"/>
        <v>0</v>
      </c>
      <c r="F36" s="229">
        <f t="shared" si="16"/>
        <v>0</v>
      </c>
      <c r="G36" s="141">
        <f t="shared" si="22"/>
        <v>0</v>
      </c>
      <c r="H36" s="13">
        <f t="shared" si="15"/>
        <v>0</v>
      </c>
      <c r="I36" s="139">
        <f t="shared" ref="I36:AF36" si="24">IF(SUM(I33:I35)=0,0,SUM(I33:I35))</f>
        <v>0</v>
      </c>
      <c r="J36" s="230">
        <f t="shared" si="24"/>
        <v>0</v>
      </c>
      <c r="K36" s="228">
        <f t="shared" si="24"/>
        <v>0</v>
      </c>
      <c r="L36" s="230">
        <f t="shared" si="24"/>
        <v>0</v>
      </c>
      <c r="M36" s="139">
        <f t="shared" si="24"/>
        <v>0</v>
      </c>
      <c r="N36" s="230">
        <f t="shared" si="24"/>
        <v>0</v>
      </c>
      <c r="O36" s="228">
        <f t="shared" si="24"/>
        <v>0</v>
      </c>
      <c r="P36" s="230">
        <f t="shared" si="24"/>
        <v>0</v>
      </c>
      <c r="Q36" s="139">
        <f t="shared" si="24"/>
        <v>0</v>
      </c>
      <c r="R36" s="230">
        <f t="shared" si="24"/>
        <v>0</v>
      </c>
      <c r="S36" s="228">
        <f t="shared" si="24"/>
        <v>0</v>
      </c>
      <c r="T36" s="230">
        <f t="shared" si="24"/>
        <v>0</v>
      </c>
      <c r="U36" s="228">
        <f t="shared" si="24"/>
        <v>0</v>
      </c>
      <c r="V36" s="230">
        <f t="shared" si="24"/>
        <v>0</v>
      </c>
      <c r="W36" s="139">
        <f t="shared" si="24"/>
        <v>0</v>
      </c>
      <c r="X36" s="230">
        <f t="shared" si="24"/>
        <v>0</v>
      </c>
      <c r="Y36" s="139">
        <f t="shared" si="24"/>
        <v>0</v>
      </c>
      <c r="Z36" s="230">
        <f t="shared" si="24"/>
        <v>0</v>
      </c>
      <c r="AA36" s="228">
        <f t="shared" si="24"/>
        <v>0</v>
      </c>
      <c r="AB36" s="230">
        <f t="shared" si="24"/>
        <v>0</v>
      </c>
      <c r="AC36" s="228">
        <f t="shared" si="24"/>
        <v>0</v>
      </c>
      <c r="AD36" s="230">
        <f t="shared" si="24"/>
        <v>0</v>
      </c>
      <c r="AE36" s="228">
        <f t="shared" si="24"/>
        <v>0</v>
      </c>
      <c r="AF36" s="230">
        <f t="shared" si="24"/>
        <v>0</v>
      </c>
    </row>
    <row r="37" spans="2:32" s="151" customFormat="1" ht="15" customHeight="1" thickBot="1" x14ac:dyDescent="0.25">
      <c r="B37" s="384" t="s">
        <v>271</v>
      </c>
      <c r="C37" s="13">
        <f>IF($D$22=0,0,D37/$D$22)</f>
        <v>0</v>
      </c>
      <c r="D37" s="383">
        <f>IF(SUM(I37,K37,M37,O37,Q37,S37,U37,W37,Y37,AA37,AC37,AE37)=0,0,SUM(I37,K37,M37,O37,Q37,S37,U37,W37,Y37,AA37,AC37,AE37))</f>
        <v>0</v>
      </c>
      <c r="E37" s="141">
        <f>G37-D37</f>
        <v>0</v>
      </c>
      <c r="F37" s="229">
        <f>IF(D37=0,0,E37/D37)</f>
        <v>0</v>
      </c>
      <c r="G37" s="141">
        <f>IF(SUM(J37,L37,N37,P37,R37,T37,V37,X37,Z37,AB37,AD37,AF37)=0,0,SUM(J37,L37,N37,P37,R37,T37,V37,X37,Z37,AB37,AD37,AF37))</f>
        <v>0</v>
      </c>
      <c r="H37" s="13">
        <f>IF($G$22=0,0,G37/$G$22)</f>
        <v>0</v>
      </c>
      <c r="I37" s="323"/>
      <c r="J37" s="324"/>
      <c r="K37" s="323"/>
      <c r="L37" s="324"/>
      <c r="M37" s="323"/>
      <c r="N37" s="324"/>
      <c r="O37" s="323"/>
      <c r="P37" s="324"/>
      <c r="Q37" s="323"/>
      <c r="R37" s="324"/>
      <c r="S37" s="323"/>
      <c r="T37" s="324"/>
      <c r="U37" s="323"/>
      <c r="V37" s="324"/>
      <c r="W37" s="323"/>
      <c r="X37" s="324"/>
      <c r="Y37" s="323"/>
      <c r="Z37" s="324"/>
      <c r="AA37" s="323"/>
      <c r="AB37" s="324"/>
      <c r="AC37" s="323"/>
      <c r="AD37" s="324"/>
      <c r="AE37" s="323"/>
      <c r="AF37" s="324"/>
    </row>
    <row r="38" spans="2:32" s="149" customFormat="1" ht="15" customHeight="1" x14ac:dyDescent="0.2">
      <c r="B38" s="231" t="s">
        <v>110</v>
      </c>
      <c r="C38" s="126">
        <f t="shared" si="23"/>
        <v>0</v>
      </c>
      <c r="D38" s="232">
        <f t="shared" si="21"/>
        <v>0</v>
      </c>
      <c r="E38" s="233">
        <f t="shared" si="13"/>
        <v>0</v>
      </c>
      <c r="F38" s="234">
        <f t="shared" si="16"/>
        <v>0</v>
      </c>
      <c r="G38" s="233">
        <f t="shared" si="22"/>
        <v>0</v>
      </c>
      <c r="H38" s="126">
        <f t="shared" si="15"/>
        <v>0</v>
      </c>
      <c r="I38" s="235"/>
      <c r="J38" s="236"/>
      <c r="K38" s="235"/>
      <c r="L38" s="236"/>
      <c r="M38" s="235"/>
      <c r="N38" s="236"/>
      <c r="O38" s="235"/>
      <c r="P38" s="236"/>
      <c r="Q38" s="235"/>
      <c r="R38" s="236"/>
      <c r="S38" s="235"/>
      <c r="T38" s="236"/>
      <c r="U38" s="235"/>
      <c r="V38" s="236"/>
      <c r="W38" s="235"/>
      <c r="X38" s="236"/>
      <c r="Y38" s="235"/>
      <c r="Z38" s="236"/>
      <c r="AA38" s="235"/>
      <c r="AB38" s="236"/>
      <c r="AC38" s="235"/>
      <c r="AD38" s="236"/>
      <c r="AE38" s="235"/>
      <c r="AF38" s="236"/>
    </row>
    <row r="39" spans="2:32" s="149" customFormat="1" ht="15" customHeight="1" x14ac:dyDescent="0.2">
      <c r="B39" s="237" t="s">
        <v>273</v>
      </c>
      <c r="C39" s="238">
        <f t="shared" si="23"/>
        <v>0</v>
      </c>
      <c r="D39" s="133">
        <f t="shared" si="21"/>
        <v>0</v>
      </c>
      <c r="E39" s="132">
        <f t="shared" si="13"/>
        <v>0</v>
      </c>
      <c r="F39" s="239">
        <f t="shared" si="16"/>
        <v>0</v>
      </c>
      <c r="G39" s="132">
        <f t="shared" si="22"/>
        <v>0</v>
      </c>
      <c r="H39" s="238">
        <f t="shared" si="15"/>
        <v>0</v>
      </c>
      <c r="I39" s="131"/>
      <c r="J39" s="240"/>
      <c r="K39" s="131"/>
      <c r="L39" s="240"/>
      <c r="M39" s="131"/>
      <c r="N39" s="240"/>
      <c r="O39" s="131"/>
      <c r="P39" s="240"/>
      <c r="Q39" s="131"/>
      <c r="R39" s="240"/>
      <c r="S39" s="131"/>
      <c r="T39" s="240"/>
      <c r="U39" s="131"/>
      <c r="V39" s="240"/>
      <c r="W39" s="131"/>
      <c r="X39" s="240"/>
      <c r="Y39" s="131"/>
      <c r="Z39" s="240"/>
      <c r="AA39" s="131"/>
      <c r="AB39" s="240"/>
      <c r="AC39" s="131"/>
      <c r="AD39" s="240"/>
      <c r="AE39" s="131"/>
      <c r="AF39" s="240"/>
    </row>
    <row r="40" spans="2:32" s="149" customFormat="1" ht="15" customHeight="1" thickBot="1" x14ac:dyDescent="0.25">
      <c r="B40" s="221" t="s">
        <v>17</v>
      </c>
      <c r="C40" s="238">
        <f t="shared" si="23"/>
        <v>0</v>
      </c>
      <c r="D40" s="133">
        <f>IF(SUM(I40,K40,M40,O40,Q40,S40,U40,W40,Y40,AA40,AC40,AE40)=0,0,SUM(I40,K40,M40,O40,Q40,S40,U40,W40,Y40,AA40,AC40,AE40))</f>
        <v>0</v>
      </c>
      <c r="E40" s="132">
        <f>G40-D40</f>
        <v>0</v>
      </c>
      <c r="F40" s="239">
        <f>IF(D40=0,0,E40/D40)</f>
        <v>0</v>
      </c>
      <c r="G40" s="132">
        <f>IF(SUM(J40,L40,N40,P40,R40,T40,V40,X40,Z40,AB40,AD40,AF40)=0,0,SUM(J40,L40,N40,P40,R40,T40,V40,X40,Z40,AB40,AD40,AF40))</f>
        <v>0</v>
      </c>
      <c r="H40" s="238">
        <f t="shared" si="15"/>
        <v>0</v>
      </c>
      <c r="I40" s="131"/>
      <c r="J40" s="240"/>
      <c r="K40" s="131"/>
      <c r="L40" s="240"/>
      <c r="M40" s="131"/>
      <c r="N40" s="240"/>
      <c r="O40" s="131"/>
      <c r="P40" s="240"/>
      <c r="Q40" s="131"/>
      <c r="R40" s="240"/>
      <c r="S40" s="131"/>
      <c r="T40" s="240"/>
      <c r="U40" s="131"/>
      <c r="V40" s="240"/>
      <c r="W40" s="131"/>
      <c r="X40" s="240"/>
      <c r="Y40" s="131"/>
      <c r="Z40" s="240"/>
      <c r="AA40" s="131"/>
      <c r="AB40" s="240"/>
      <c r="AC40" s="131"/>
      <c r="AD40" s="240"/>
      <c r="AE40" s="131"/>
      <c r="AF40" s="240"/>
    </row>
    <row r="41" spans="2:32" s="151" customFormat="1" ht="15" customHeight="1" thickBot="1" x14ac:dyDescent="0.25">
      <c r="B41" s="380" t="s">
        <v>19</v>
      </c>
      <c r="C41" s="13">
        <f t="shared" si="23"/>
        <v>0</v>
      </c>
      <c r="D41" s="379">
        <f t="shared" si="21"/>
        <v>0</v>
      </c>
      <c r="E41" s="141">
        <f t="shared" si="13"/>
        <v>0</v>
      </c>
      <c r="F41" s="229">
        <f t="shared" si="16"/>
        <v>0</v>
      </c>
      <c r="G41" s="141">
        <f t="shared" si="22"/>
        <v>0</v>
      </c>
      <c r="H41" s="13">
        <f t="shared" si="15"/>
        <v>0</v>
      </c>
      <c r="I41" s="139">
        <f t="shared" ref="I41:AF41" si="25">IF(SUM(I38:I40)=0,0,SUM(I38:I40))</f>
        <v>0</v>
      </c>
      <c r="J41" s="230">
        <f t="shared" si="25"/>
        <v>0</v>
      </c>
      <c r="K41" s="228">
        <f t="shared" si="25"/>
        <v>0</v>
      </c>
      <c r="L41" s="230">
        <f t="shared" si="25"/>
        <v>0</v>
      </c>
      <c r="M41" s="139">
        <f t="shared" si="25"/>
        <v>0</v>
      </c>
      <c r="N41" s="230">
        <f t="shared" si="25"/>
        <v>0</v>
      </c>
      <c r="O41" s="228">
        <f t="shared" si="25"/>
        <v>0</v>
      </c>
      <c r="P41" s="230">
        <f t="shared" si="25"/>
        <v>0</v>
      </c>
      <c r="Q41" s="139">
        <f t="shared" si="25"/>
        <v>0</v>
      </c>
      <c r="R41" s="230">
        <f t="shared" si="25"/>
        <v>0</v>
      </c>
      <c r="S41" s="228">
        <f t="shared" si="25"/>
        <v>0</v>
      </c>
      <c r="T41" s="230">
        <f t="shared" si="25"/>
        <v>0</v>
      </c>
      <c r="U41" s="228">
        <f t="shared" si="25"/>
        <v>0</v>
      </c>
      <c r="V41" s="230">
        <f t="shared" si="25"/>
        <v>0</v>
      </c>
      <c r="W41" s="139">
        <f t="shared" si="25"/>
        <v>0</v>
      </c>
      <c r="X41" s="230">
        <f t="shared" si="25"/>
        <v>0</v>
      </c>
      <c r="Y41" s="139">
        <f t="shared" si="25"/>
        <v>0</v>
      </c>
      <c r="Z41" s="230">
        <f t="shared" si="25"/>
        <v>0</v>
      </c>
      <c r="AA41" s="228">
        <f t="shared" si="25"/>
        <v>0</v>
      </c>
      <c r="AB41" s="230">
        <f t="shared" si="25"/>
        <v>0</v>
      </c>
      <c r="AC41" s="228">
        <f t="shared" si="25"/>
        <v>0</v>
      </c>
      <c r="AD41" s="230">
        <f t="shared" si="25"/>
        <v>0</v>
      </c>
      <c r="AE41" s="228">
        <f t="shared" si="25"/>
        <v>0</v>
      </c>
      <c r="AF41" s="230">
        <f t="shared" si="25"/>
        <v>0</v>
      </c>
    </row>
    <row r="42" spans="2:32" s="149" customFormat="1" ht="15" customHeight="1" x14ac:dyDescent="0.2">
      <c r="B42" s="231" t="s">
        <v>257</v>
      </c>
      <c r="C42" s="126">
        <f t="shared" si="23"/>
        <v>0</v>
      </c>
      <c r="D42" s="232">
        <f t="shared" si="21"/>
        <v>0</v>
      </c>
      <c r="E42" s="233">
        <f t="shared" si="13"/>
        <v>0</v>
      </c>
      <c r="F42" s="234">
        <f t="shared" si="16"/>
        <v>0</v>
      </c>
      <c r="G42" s="233">
        <f t="shared" si="22"/>
        <v>0</v>
      </c>
      <c r="H42" s="126">
        <f t="shared" si="15"/>
        <v>0</v>
      </c>
      <c r="I42" s="235"/>
      <c r="J42" s="236"/>
      <c r="K42" s="235"/>
      <c r="L42" s="236"/>
      <c r="M42" s="235"/>
      <c r="N42" s="236"/>
      <c r="O42" s="235"/>
      <c r="P42" s="236"/>
      <c r="Q42" s="235"/>
      <c r="R42" s="236"/>
      <c r="S42" s="235"/>
      <c r="T42" s="236"/>
      <c r="U42" s="235"/>
      <c r="V42" s="236"/>
      <c r="W42" s="235"/>
      <c r="X42" s="236"/>
      <c r="Y42" s="235"/>
      <c r="Z42" s="236"/>
      <c r="AA42" s="235"/>
      <c r="AB42" s="236"/>
      <c r="AC42" s="235"/>
      <c r="AD42" s="236"/>
      <c r="AE42" s="235"/>
      <c r="AF42" s="236"/>
    </row>
    <row r="43" spans="2:32" s="149" customFormat="1" ht="15" customHeight="1" x14ac:dyDescent="0.2">
      <c r="B43" s="231" t="s">
        <v>274</v>
      </c>
      <c r="C43" s="238">
        <f t="shared" si="23"/>
        <v>0</v>
      </c>
      <c r="D43" s="133">
        <f t="shared" si="21"/>
        <v>0</v>
      </c>
      <c r="E43" s="132">
        <f t="shared" si="13"/>
        <v>0</v>
      </c>
      <c r="F43" s="239">
        <f t="shared" si="16"/>
        <v>0</v>
      </c>
      <c r="G43" s="132">
        <f t="shared" si="22"/>
        <v>0</v>
      </c>
      <c r="H43" s="238">
        <f t="shared" si="15"/>
        <v>0</v>
      </c>
      <c r="I43" s="131"/>
      <c r="J43" s="240"/>
      <c r="K43" s="131"/>
      <c r="L43" s="240"/>
      <c r="M43" s="131"/>
      <c r="N43" s="240"/>
      <c r="O43" s="131"/>
      <c r="P43" s="240"/>
      <c r="Q43" s="131"/>
      <c r="R43" s="240"/>
      <c r="S43" s="131"/>
      <c r="T43" s="240"/>
      <c r="U43" s="131"/>
      <c r="V43" s="240"/>
      <c r="W43" s="131"/>
      <c r="X43" s="240"/>
      <c r="Y43" s="131"/>
      <c r="Z43" s="240"/>
      <c r="AA43" s="131"/>
      <c r="AB43" s="240"/>
      <c r="AC43" s="131"/>
      <c r="AD43" s="240"/>
      <c r="AE43" s="131"/>
      <c r="AF43" s="240"/>
    </row>
    <row r="44" spans="2:32" s="149" customFormat="1" ht="15" customHeight="1" thickBot="1" x14ac:dyDescent="0.25">
      <c r="B44" s="221" t="s">
        <v>65</v>
      </c>
      <c r="C44" s="222">
        <f t="shared" si="23"/>
        <v>0</v>
      </c>
      <c r="D44" s="223">
        <f t="shared" si="21"/>
        <v>0</v>
      </c>
      <c r="E44" s="224">
        <f t="shared" si="13"/>
        <v>0</v>
      </c>
      <c r="F44" s="225">
        <f t="shared" si="16"/>
        <v>0</v>
      </c>
      <c r="G44" s="224">
        <f t="shared" si="22"/>
        <v>0</v>
      </c>
      <c r="H44" s="222">
        <f t="shared" si="15"/>
        <v>0</v>
      </c>
      <c r="I44" s="226"/>
      <c r="J44" s="227"/>
      <c r="K44" s="226"/>
      <c r="L44" s="227"/>
      <c r="M44" s="226"/>
      <c r="N44" s="227"/>
      <c r="O44" s="226"/>
      <c r="P44" s="227"/>
      <c r="Q44" s="226"/>
      <c r="R44" s="227"/>
      <c r="S44" s="226"/>
      <c r="T44" s="227"/>
      <c r="U44" s="226"/>
      <c r="V44" s="227"/>
      <c r="W44" s="226"/>
      <c r="X44" s="227"/>
      <c r="Y44" s="226"/>
      <c r="Z44" s="227"/>
      <c r="AA44" s="226"/>
      <c r="AB44" s="227"/>
      <c r="AC44" s="226"/>
      <c r="AD44" s="227"/>
      <c r="AE44" s="226"/>
      <c r="AF44" s="227"/>
    </row>
    <row r="45" spans="2:32" s="151" customFormat="1" ht="15" customHeight="1" thickBot="1" x14ac:dyDescent="0.25">
      <c r="B45" s="380" t="s">
        <v>20</v>
      </c>
      <c r="C45" s="13">
        <f t="shared" si="23"/>
        <v>0</v>
      </c>
      <c r="D45" s="379">
        <f t="shared" si="21"/>
        <v>0</v>
      </c>
      <c r="E45" s="141">
        <f t="shared" si="13"/>
        <v>0</v>
      </c>
      <c r="F45" s="229">
        <f t="shared" si="16"/>
        <v>0</v>
      </c>
      <c r="G45" s="141">
        <f t="shared" si="22"/>
        <v>0</v>
      </c>
      <c r="H45" s="13">
        <f t="shared" si="15"/>
        <v>0</v>
      </c>
      <c r="I45" s="139">
        <f t="shared" ref="I45:AF45" si="26">IF(SUM(I42:I44)=0,0,SUM(I42:I44))</f>
        <v>0</v>
      </c>
      <c r="J45" s="230">
        <f t="shared" si="26"/>
        <v>0</v>
      </c>
      <c r="K45" s="228">
        <f t="shared" si="26"/>
        <v>0</v>
      </c>
      <c r="L45" s="230">
        <f t="shared" si="26"/>
        <v>0</v>
      </c>
      <c r="M45" s="139">
        <f t="shared" si="26"/>
        <v>0</v>
      </c>
      <c r="N45" s="230">
        <f t="shared" si="26"/>
        <v>0</v>
      </c>
      <c r="O45" s="228">
        <f t="shared" si="26"/>
        <v>0</v>
      </c>
      <c r="P45" s="230">
        <f t="shared" si="26"/>
        <v>0</v>
      </c>
      <c r="Q45" s="139">
        <f t="shared" si="26"/>
        <v>0</v>
      </c>
      <c r="R45" s="230">
        <f t="shared" si="26"/>
        <v>0</v>
      </c>
      <c r="S45" s="228">
        <f t="shared" si="26"/>
        <v>0</v>
      </c>
      <c r="T45" s="230">
        <f t="shared" si="26"/>
        <v>0</v>
      </c>
      <c r="U45" s="228">
        <f t="shared" si="26"/>
        <v>0</v>
      </c>
      <c r="V45" s="230">
        <f t="shared" si="26"/>
        <v>0</v>
      </c>
      <c r="W45" s="139">
        <f t="shared" si="26"/>
        <v>0</v>
      </c>
      <c r="X45" s="230">
        <f t="shared" si="26"/>
        <v>0</v>
      </c>
      <c r="Y45" s="139">
        <f t="shared" si="26"/>
        <v>0</v>
      </c>
      <c r="Z45" s="230">
        <f t="shared" si="26"/>
        <v>0</v>
      </c>
      <c r="AA45" s="228">
        <f t="shared" si="26"/>
        <v>0</v>
      </c>
      <c r="AB45" s="230">
        <f t="shared" si="26"/>
        <v>0</v>
      </c>
      <c r="AC45" s="228">
        <f t="shared" si="26"/>
        <v>0</v>
      </c>
      <c r="AD45" s="230">
        <f t="shared" si="26"/>
        <v>0</v>
      </c>
      <c r="AE45" s="228">
        <f t="shared" si="26"/>
        <v>0</v>
      </c>
      <c r="AF45" s="230">
        <f t="shared" si="26"/>
        <v>0</v>
      </c>
    </row>
    <row r="46" spans="2:32" s="151" customFormat="1" ht="15" customHeight="1" x14ac:dyDescent="0.2">
      <c r="B46" s="231" t="s">
        <v>260</v>
      </c>
      <c r="C46" s="126">
        <f t="shared" ref="C46:C58" si="27">IF($D$22=0,0,D46/$D$22)</f>
        <v>0</v>
      </c>
      <c r="D46" s="232">
        <f t="shared" ref="D46:D58" si="28">IF(SUM(I46,K46,M46,O46,Q46,S46,U46,W46,Y46,AA46,AC46,AE46)=0,0,SUM(I46,K46,M46,O46,Q46,S46,U46,W46,Y46,AA46,AC46,AE46))</f>
        <v>0</v>
      </c>
      <c r="E46" s="233">
        <f t="shared" ref="E46:E58" si="29">G46-D46</f>
        <v>0</v>
      </c>
      <c r="F46" s="234">
        <f t="shared" ref="F46:F58" si="30">IF(D46=0,0,E46/D46)</f>
        <v>0</v>
      </c>
      <c r="G46" s="233">
        <f t="shared" ref="G46:G58" si="31">IF(SUM(J46,L46,N46,P46,R46,T46,V46,X46,Z46,AB46,AD46,AF46)=0,0,SUM(J46,L46,N46,P46,R46,T46,V46,X46,Z46,AB46,AD46,AF46))</f>
        <v>0</v>
      </c>
      <c r="H46" s="126">
        <f t="shared" ref="H46:H58" si="32">IF($G$22=0,0,G46/$G$22)</f>
        <v>0</v>
      </c>
      <c r="I46" s="235"/>
      <c r="J46" s="236"/>
      <c r="K46" s="235"/>
      <c r="L46" s="236"/>
      <c r="M46" s="235"/>
      <c r="N46" s="236"/>
      <c r="O46" s="235"/>
      <c r="P46" s="236"/>
      <c r="Q46" s="235"/>
      <c r="R46" s="236"/>
      <c r="S46" s="235"/>
      <c r="T46" s="236"/>
      <c r="U46" s="235"/>
      <c r="V46" s="236"/>
      <c r="W46" s="235"/>
      <c r="X46" s="236"/>
      <c r="Y46" s="235"/>
      <c r="Z46" s="236"/>
      <c r="AA46" s="235"/>
      <c r="AB46" s="236"/>
      <c r="AC46" s="235"/>
      <c r="AD46" s="236"/>
      <c r="AE46" s="235"/>
      <c r="AF46" s="236"/>
    </row>
    <row r="47" spans="2:32" s="151" customFormat="1" ht="15" customHeight="1" x14ac:dyDescent="0.2">
      <c r="B47" s="231" t="s">
        <v>269</v>
      </c>
      <c r="C47" s="126">
        <f t="shared" si="27"/>
        <v>0</v>
      </c>
      <c r="D47" s="232">
        <f t="shared" si="28"/>
        <v>0</v>
      </c>
      <c r="E47" s="233">
        <f t="shared" si="29"/>
        <v>0</v>
      </c>
      <c r="F47" s="234">
        <f t="shared" si="30"/>
        <v>0</v>
      </c>
      <c r="G47" s="233">
        <f t="shared" si="31"/>
        <v>0</v>
      </c>
      <c r="H47" s="126">
        <f t="shared" si="32"/>
        <v>0</v>
      </c>
      <c r="I47" s="235"/>
      <c r="J47" s="236"/>
      <c r="K47" s="235"/>
      <c r="L47" s="236"/>
      <c r="M47" s="235"/>
      <c r="N47" s="236"/>
      <c r="O47" s="235"/>
      <c r="P47" s="236"/>
      <c r="Q47" s="235"/>
      <c r="R47" s="236"/>
      <c r="S47" s="235"/>
      <c r="T47" s="236"/>
      <c r="U47" s="235"/>
      <c r="V47" s="236"/>
      <c r="W47" s="235"/>
      <c r="X47" s="236"/>
      <c r="Y47" s="235"/>
      <c r="Z47" s="236"/>
      <c r="AA47" s="235"/>
      <c r="AB47" s="236"/>
      <c r="AC47" s="235"/>
      <c r="AD47" s="236"/>
      <c r="AE47" s="235"/>
      <c r="AF47" s="236"/>
    </row>
    <row r="48" spans="2:32" s="151" customFormat="1" ht="15" customHeight="1" x14ac:dyDescent="0.2">
      <c r="B48" s="231" t="s">
        <v>262</v>
      </c>
      <c r="C48" s="126">
        <f t="shared" ref="C48:C50" si="33">IF($D$22=0,0,D48/$D$22)</f>
        <v>0</v>
      </c>
      <c r="D48" s="232">
        <f t="shared" ref="D48:D50" si="34">IF(SUM(I48,K48,M48,O48,Q48,S48,U48,W48,Y48,AA48,AC48,AE48)=0,0,SUM(I48,K48,M48,O48,Q48,S48,U48,W48,Y48,AA48,AC48,AE48))</f>
        <v>0</v>
      </c>
      <c r="E48" s="233">
        <f t="shared" ref="E48:E50" si="35">G48-D48</f>
        <v>0</v>
      </c>
      <c r="F48" s="234">
        <f t="shared" ref="F48:F50" si="36">IF(D48=0,0,E48/D48)</f>
        <v>0</v>
      </c>
      <c r="G48" s="233">
        <f t="shared" ref="G48:G50" si="37">IF(SUM(J48,L48,N48,P48,R48,T48,V48,X48,Z48,AB48,AD48,AF48)=0,0,SUM(J48,L48,N48,P48,R48,T48,V48,X48,Z48,AB48,AD48,AF48))</f>
        <v>0</v>
      </c>
      <c r="H48" s="126">
        <f t="shared" ref="H48:H50" si="38">IF($G$22=0,0,G48/$G$22)</f>
        <v>0</v>
      </c>
      <c r="I48" s="235"/>
      <c r="J48" s="236"/>
      <c r="K48" s="235"/>
      <c r="L48" s="236"/>
      <c r="M48" s="235"/>
      <c r="N48" s="236"/>
      <c r="O48" s="235"/>
      <c r="P48" s="236"/>
      <c r="Q48" s="235"/>
      <c r="R48" s="236"/>
      <c r="S48" s="235"/>
      <c r="T48" s="236"/>
      <c r="U48" s="235"/>
      <c r="V48" s="236"/>
      <c r="W48" s="235"/>
      <c r="X48" s="236"/>
      <c r="Y48" s="235"/>
      <c r="Z48" s="236"/>
      <c r="AA48" s="235"/>
      <c r="AB48" s="236"/>
      <c r="AC48" s="235"/>
      <c r="AD48" s="236"/>
      <c r="AE48" s="235"/>
      <c r="AF48" s="236"/>
    </row>
    <row r="49" spans="2:32" s="151" customFormat="1" ht="15" customHeight="1" x14ac:dyDescent="0.2">
      <c r="B49" s="231" t="s">
        <v>268</v>
      </c>
      <c r="C49" s="126">
        <f t="shared" si="33"/>
        <v>0</v>
      </c>
      <c r="D49" s="232">
        <f t="shared" si="34"/>
        <v>0</v>
      </c>
      <c r="E49" s="233">
        <f t="shared" si="35"/>
        <v>0</v>
      </c>
      <c r="F49" s="234">
        <f t="shared" si="36"/>
        <v>0</v>
      </c>
      <c r="G49" s="233">
        <f t="shared" si="37"/>
        <v>0</v>
      </c>
      <c r="H49" s="126">
        <f t="shared" si="38"/>
        <v>0</v>
      </c>
      <c r="I49" s="235"/>
      <c r="J49" s="236"/>
      <c r="K49" s="235"/>
      <c r="L49" s="236"/>
      <c r="M49" s="235"/>
      <c r="N49" s="236"/>
      <c r="O49" s="235"/>
      <c r="P49" s="236"/>
      <c r="Q49" s="235"/>
      <c r="R49" s="236"/>
      <c r="S49" s="235"/>
      <c r="T49" s="236"/>
      <c r="U49" s="235"/>
      <c r="V49" s="236"/>
      <c r="W49" s="235"/>
      <c r="X49" s="236"/>
      <c r="Y49" s="235"/>
      <c r="Z49" s="236"/>
      <c r="AA49" s="235"/>
      <c r="AB49" s="236"/>
      <c r="AC49" s="235"/>
      <c r="AD49" s="236"/>
      <c r="AE49" s="235"/>
      <c r="AF49" s="236"/>
    </row>
    <row r="50" spans="2:32" s="151" customFormat="1" ht="15" customHeight="1" x14ac:dyDescent="0.2">
      <c r="B50" s="231" t="s">
        <v>264</v>
      </c>
      <c r="C50" s="126">
        <f t="shared" si="33"/>
        <v>0</v>
      </c>
      <c r="D50" s="232">
        <f t="shared" si="34"/>
        <v>0</v>
      </c>
      <c r="E50" s="233">
        <f t="shared" si="35"/>
        <v>0</v>
      </c>
      <c r="F50" s="234">
        <f t="shared" si="36"/>
        <v>0</v>
      </c>
      <c r="G50" s="233">
        <f t="shared" si="37"/>
        <v>0</v>
      </c>
      <c r="H50" s="126">
        <f t="shared" si="38"/>
        <v>0</v>
      </c>
      <c r="I50" s="235"/>
      <c r="J50" s="236"/>
      <c r="K50" s="235"/>
      <c r="L50" s="236"/>
      <c r="M50" s="235"/>
      <c r="N50" s="236"/>
      <c r="O50" s="235"/>
      <c r="P50" s="236"/>
      <c r="Q50" s="235"/>
      <c r="R50" s="236"/>
      <c r="S50" s="235"/>
      <c r="T50" s="236"/>
      <c r="U50" s="235"/>
      <c r="V50" s="236"/>
      <c r="W50" s="235"/>
      <c r="X50" s="236"/>
      <c r="Y50" s="235"/>
      <c r="Z50" s="236"/>
      <c r="AA50" s="235"/>
      <c r="AB50" s="236"/>
      <c r="AC50" s="235"/>
      <c r="AD50" s="236"/>
      <c r="AE50" s="235"/>
      <c r="AF50" s="236"/>
    </row>
    <row r="51" spans="2:32" s="151" customFormat="1" ht="15" customHeight="1" x14ac:dyDescent="0.2">
      <c r="B51" s="231" t="s">
        <v>266</v>
      </c>
      <c r="C51" s="126">
        <f t="shared" ref="C51" si="39">IF($D$22=0,0,D51/$D$22)</f>
        <v>0</v>
      </c>
      <c r="D51" s="232">
        <f t="shared" ref="D51" si="40">IF(SUM(I51,K51,M51,O51,Q51,S51,U51,W51,Y51,AA51,AC51,AE51)=0,0,SUM(I51,K51,M51,O51,Q51,S51,U51,W51,Y51,AA51,AC51,AE51))</f>
        <v>0</v>
      </c>
      <c r="E51" s="233">
        <f t="shared" ref="E51" si="41">G51-D51</f>
        <v>0</v>
      </c>
      <c r="F51" s="234">
        <f t="shared" ref="F51" si="42">IF(D51=0,0,E51/D51)</f>
        <v>0</v>
      </c>
      <c r="G51" s="233">
        <f t="shared" ref="G51" si="43">IF(SUM(J51,L51,N51,P51,R51,T51,V51,X51,Z51,AB51,AD51,AF51)=0,0,SUM(J51,L51,N51,P51,R51,T51,V51,X51,Z51,AB51,AD51,AF51))</f>
        <v>0</v>
      </c>
      <c r="H51" s="126">
        <f t="shared" ref="H51" si="44">IF($G$22=0,0,G51/$G$22)</f>
        <v>0</v>
      </c>
      <c r="I51" s="235"/>
      <c r="J51" s="236"/>
      <c r="K51" s="235"/>
      <c r="L51" s="236"/>
      <c r="M51" s="235"/>
      <c r="N51" s="236"/>
      <c r="O51" s="235"/>
      <c r="P51" s="236"/>
      <c r="Q51" s="235"/>
      <c r="R51" s="236"/>
      <c r="S51" s="235"/>
      <c r="T51" s="236"/>
      <c r="U51" s="235"/>
      <c r="V51" s="236"/>
      <c r="W51" s="235"/>
      <c r="X51" s="236"/>
      <c r="Y51" s="235"/>
      <c r="Z51" s="236"/>
      <c r="AA51" s="235"/>
      <c r="AB51" s="236"/>
      <c r="AC51" s="235"/>
      <c r="AD51" s="236"/>
      <c r="AE51" s="235"/>
      <c r="AF51" s="236"/>
    </row>
    <row r="52" spans="2:32" s="151" customFormat="1" ht="15" customHeight="1" x14ac:dyDescent="0.2">
      <c r="B52" s="231" t="s">
        <v>267</v>
      </c>
      <c r="C52" s="126">
        <f t="shared" ref="C52" si="45">IF($D$22=0,0,D52/$D$22)</f>
        <v>0</v>
      </c>
      <c r="D52" s="232">
        <f t="shared" ref="D52" si="46">IF(SUM(I52,K52,M52,O52,Q52,S52,U52,W52,Y52,AA52,AC52,AE52)=0,0,SUM(I52,K52,M52,O52,Q52,S52,U52,W52,Y52,AA52,AC52,AE52))</f>
        <v>0</v>
      </c>
      <c r="E52" s="233">
        <f t="shared" ref="E52" si="47">G52-D52</f>
        <v>0</v>
      </c>
      <c r="F52" s="234">
        <f t="shared" ref="F52" si="48">IF(D52=0,0,E52/D52)</f>
        <v>0</v>
      </c>
      <c r="G52" s="233">
        <f t="shared" ref="G52" si="49">IF(SUM(J52,L52,N52,P52,R52,T52,V52,X52,Z52,AB52,AD52,AF52)=0,0,SUM(J52,L52,N52,P52,R52,T52,V52,X52,Z52,AB52,AD52,AF52))</f>
        <v>0</v>
      </c>
      <c r="H52" s="126">
        <f t="shared" ref="H52" si="50">IF($G$22=0,0,G52/$G$22)</f>
        <v>0</v>
      </c>
      <c r="I52" s="235"/>
      <c r="J52" s="236"/>
      <c r="K52" s="235"/>
      <c r="L52" s="236"/>
      <c r="M52" s="235"/>
      <c r="N52" s="236"/>
      <c r="O52" s="235"/>
      <c r="P52" s="236"/>
      <c r="Q52" s="235"/>
      <c r="R52" s="236"/>
      <c r="S52" s="235"/>
      <c r="T52" s="236"/>
      <c r="U52" s="235"/>
      <c r="V52" s="236"/>
      <c r="W52" s="235"/>
      <c r="X52" s="236"/>
      <c r="Y52" s="235"/>
      <c r="Z52" s="236"/>
      <c r="AA52" s="235"/>
      <c r="AB52" s="236"/>
      <c r="AC52" s="235"/>
      <c r="AD52" s="236"/>
      <c r="AE52" s="235"/>
      <c r="AF52" s="236"/>
    </row>
    <row r="53" spans="2:32" s="151" customFormat="1" ht="15" customHeight="1" x14ac:dyDescent="0.2">
      <c r="B53" s="231" t="s">
        <v>261</v>
      </c>
      <c r="C53" s="126">
        <f t="shared" ref="C53" si="51">IF($D$22=0,0,D53/$D$22)</f>
        <v>0</v>
      </c>
      <c r="D53" s="232">
        <f t="shared" ref="D53" si="52">IF(SUM(I53,K53,M53,O53,Q53,S53,U53,W53,Y53,AA53,AC53,AE53)=0,0,SUM(I53,K53,M53,O53,Q53,S53,U53,W53,Y53,AA53,AC53,AE53))</f>
        <v>0</v>
      </c>
      <c r="E53" s="233">
        <f t="shared" ref="E53" si="53">G53-D53</f>
        <v>0</v>
      </c>
      <c r="F53" s="234">
        <f t="shared" ref="F53" si="54">IF(D53=0,0,E53/D53)</f>
        <v>0</v>
      </c>
      <c r="G53" s="233">
        <f t="shared" ref="G53" si="55">IF(SUM(J53,L53,N53,P53,R53,T53,V53,X53,Z53,AB53,AD53,AF53)=0,0,SUM(J53,L53,N53,P53,R53,T53,V53,X53,Z53,AB53,AD53,AF53))</f>
        <v>0</v>
      </c>
      <c r="H53" s="126">
        <f t="shared" ref="H53" si="56">IF($G$22=0,0,G53/$G$22)</f>
        <v>0</v>
      </c>
      <c r="I53" s="235"/>
      <c r="J53" s="236"/>
      <c r="K53" s="235"/>
      <c r="L53" s="236"/>
      <c r="M53" s="235"/>
      <c r="N53" s="236"/>
      <c r="O53" s="235"/>
      <c r="P53" s="236"/>
      <c r="Q53" s="235"/>
      <c r="R53" s="236"/>
      <c r="S53" s="235"/>
      <c r="T53" s="236"/>
      <c r="U53" s="235"/>
      <c r="V53" s="236"/>
      <c r="W53" s="235"/>
      <c r="X53" s="236"/>
      <c r="Y53" s="235"/>
      <c r="Z53" s="236"/>
      <c r="AA53" s="235"/>
      <c r="AB53" s="236"/>
      <c r="AC53" s="235"/>
      <c r="AD53" s="236"/>
      <c r="AE53" s="235"/>
      <c r="AF53" s="236"/>
    </row>
    <row r="54" spans="2:32" s="151" customFormat="1" ht="15" customHeight="1" x14ac:dyDescent="0.2">
      <c r="B54" s="231" t="s">
        <v>263</v>
      </c>
      <c r="C54" s="126">
        <f t="shared" ref="C54:C55" si="57">IF($D$22=0,0,D54/$D$22)</f>
        <v>0</v>
      </c>
      <c r="D54" s="232">
        <f t="shared" ref="D54:D55" si="58">IF(SUM(I54,K54,M54,O54,Q54,S54,U54,W54,Y54,AA54,AC54,AE54)=0,0,SUM(I54,K54,M54,O54,Q54,S54,U54,W54,Y54,AA54,AC54,AE54))</f>
        <v>0</v>
      </c>
      <c r="E54" s="233">
        <f t="shared" ref="E54:E55" si="59">G54-D54</f>
        <v>0</v>
      </c>
      <c r="F54" s="234">
        <f t="shared" ref="F54:F55" si="60">IF(D54=0,0,E54/D54)</f>
        <v>0</v>
      </c>
      <c r="G54" s="233">
        <f t="shared" ref="G54:G55" si="61">IF(SUM(J54,L54,N54,P54,R54,T54,V54,X54,Z54,AB54,AD54,AF54)=0,0,SUM(J54,L54,N54,P54,R54,T54,V54,X54,Z54,AB54,AD54,AF54))</f>
        <v>0</v>
      </c>
      <c r="H54" s="126">
        <f t="shared" ref="H54:H55" si="62">IF($G$22=0,0,G54/$G$22)</f>
        <v>0</v>
      </c>
      <c r="I54" s="235"/>
      <c r="J54" s="236"/>
      <c r="K54" s="235"/>
      <c r="L54" s="236"/>
      <c r="M54" s="235"/>
      <c r="N54" s="236"/>
      <c r="O54" s="235"/>
      <c r="P54" s="236"/>
      <c r="Q54" s="235"/>
      <c r="R54" s="236"/>
      <c r="S54" s="235"/>
      <c r="T54" s="236"/>
      <c r="U54" s="235"/>
      <c r="V54" s="236"/>
      <c r="W54" s="235"/>
      <c r="X54" s="236"/>
      <c r="Y54" s="235"/>
      <c r="Z54" s="236"/>
      <c r="AA54" s="235"/>
      <c r="AB54" s="236"/>
      <c r="AC54" s="235"/>
      <c r="AD54" s="236"/>
      <c r="AE54" s="235"/>
      <c r="AF54" s="236"/>
    </row>
    <row r="55" spans="2:32" s="151" customFormat="1" ht="15" customHeight="1" x14ac:dyDescent="0.2">
      <c r="B55" s="231" t="s">
        <v>258</v>
      </c>
      <c r="C55" s="126">
        <f t="shared" si="57"/>
        <v>0</v>
      </c>
      <c r="D55" s="232">
        <f t="shared" si="58"/>
        <v>0</v>
      </c>
      <c r="E55" s="233">
        <f t="shared" si="59"/>
        <v>0</v>
      </c>
      <c r="F55" s="234">
        <f t="shared" si="60"/>
        <v>0</v>
      </c>
      <c r="G55" s="233">
        <f t="shared" si="61"/>
        <v>0</v>
      </c>
      <c r="H55" s="126">
        <f t="shared" si="62"/>
        <v>0</v>
      </c>
      <c r="I55" s="235"/>
      <c r="J55" s="236"/>
      <c r="K55" s="235"/>
      <c r="L55" s="236"/>
      <c r="M55" s="235"/>
      <c r="N55" s="236"/>
      <c r="O55" s="235"/>
      <c r="P55" s="236"/>
      <c r="Q55" s="235"/>
      <c r="R55" s="236"/>
      <c r="S55" s="235"/>
      <c r="T55" s="236"/>
      <c r="U55" s="235"/>
      <c r="V55" s="236"/>
      <c r="W55" s="235"/>
      <c r="X55" s="236"/>
      <c r="Y55" s="235"/>
      <c r="Z55" s="236"/>
      <c r="AA55" s="235"/>
      <c r="AB55" s="236"/>
      <c r="AC55" s="235"/>
      <c r="AD55" s="236"/>
      <c r="AE55" s="235"/>
      <c r="AF55" s="236"/>
    </row>
    <row r="56" spans="2:32" s="151" customFormat="1" ht="15" customHeight="1" x14ac:dyDescent="0.2">
      <c r="B56" s="231" t="s">
        <v>265</v>
      </c>
      <c r="C56" s="126">
        <f t="shared" ref="C56" si="63">IF($D$22=0,0,D56/$D$22)</f>
        <v>0</v>
      </c>
      <c r="D56" s="232">
        <f t="shared" ref="D56" si="64">IF(SUM(I56,K56,M56,O56,Q56,S56,U56,W56,Y56,AA56,AC56,AE56)=0,0,SUM(I56,K56,M56,O56,Q56,S56,U56,W56,Y56,AA56,AC56,AE56))</f>
        <v>0</v>
      </c>
      <c r="E56" s="233">
        <f t="shared" ref="E56" si="65">G56-D56</f>
        <v>0</v>
      </c>
      <c r="F56" s="234">
        <f t="shared" ref="F56" si="66">IF(D56=0,0,E56/D56)</f>
        <v>0</v>
      </c>
      <c r="G56" s="233">
        <f t="shared" ref="G56" si="67">IF(SUM(J56,L56,N56,P56,R56,T56,V56,X56,Z56,AB56,AD56,AF56)=0,0,SUM(J56,L56,N56,P56,R56,T56,V56,X56,Z56,AB56,AD56,AF56))</f>
        <v>0</v>
      </c>
      <c r="H56" s="126">
        <f t="shared" ref="H56" si="68">IF($G$22=0,0,G56/$G$22)</f>
        <v>0</v>
      </c>
      <c r="I56" s="235"/>
      <c r="J56" s="236"/>
      <c r="K56" s="235"/>
      <c r="L56" s="236"/>
      <c r="M56" s="235"/>
      <c r="N56" s="236"/>
      <c r="O56" s="235"/>
      <c r="P56" s="236"/>
      <c r="Q56" s="235"/>
      <c r="R56" s="236"/>
      <c r="S56" s="235"/>
      <c r="T56" s="236"/>
      <c r="U56" s="235"/>
      <c r="V56" s="236"/>
      <c r="W56" s="235"/>
      <c r="X56" s="236"/>
      <c r="Y56" s="235"/>
      <c r="Z56" s="236"/>
      <c r="AA56" s="235"/>
      <c r="AB56" s="236"/>
      <c r="AC56" s="235"/>
      <c r="AD56" s="236"/>
      <c r="AE56" s="235"/>
      <c r="AF56" s="236"/>
    </row>
    <row r="57" spans="2:32" s="151" customFormat="1" ht="15" customHeight="1" thickBot="1" x14ac:dyDescent="0.25">
      <c r="B57" s="389" t="s">
        <v>68</v>
      </c>
      <c r="C57" s="136">
        <f t="shared" si="27"/>
        <v>0</v>
      </c>
      <c r="D57" s="137">
        <f t="shared" si="28"/>
        <v>0</v>
      </c>
      <c r="E57" s="385">
        <f t="shared" si="29"/>
        <v>0</v>
      </c>
      <c r="F57" s="386">
        <f t="shared" si="30"/>
        <v>0</v>
      </c>
      <c r="G57" s="385">
        <f t="shared" si="31"/>
        <v>0</v>
      </c>
      <c r="H57" s="136">
        <f t="shared" si="32"/>
        <v>0</v>
      </c>
      <c r="I57" s="390"/>
      <c r="J57" s="391"/>
      <c r="K57" s="390"/>
      <c r="L57" s="391"/>
      <c r="M57" s="390"/>
      <c r="N57" s="391"/>
      <c r="O57" s="390"/>
      <c r="P57" s="391"/>
      <c r="Q57" s="390"/>
      <c r="R57" s="391"/>
      <c r="S57" s="390"/>
      <c r="T57" s="391"/>
      <c r="U57" s="390"/>
      <c r="V57" s="391"/>
      <c r="W57" s="390"/>
      <c r="X57" s="391"/>
      <c r="Y57" s="390"/>
      <c r="Z57" s="391"/>
      <c r="AA57" s="390"/>
      <c r="AB57" s="391"/>
      <c r="AC57" s="390"/>
      <c r="AD57" s="391"/>
      <c r="AE57" s="390"/>
      <c r="AF57" s="391"/>
    </row>
    <row r="58" spans="2:32" s="151" customFormat="1" ht="15" customHeight="1" thickBot="1" x14ac:dyDescent="0.25">
      <c r="B58" s="380" t="s">
        <v>259</v>
      </c>
      <c r="C58" s="13">
        <f t="shared" si="27"/>
        <v>0</v>
      </c>
      <c r="D58" s="379">
        <f t="shared" si="28"/>
        <v>0</v>
      </c>
      <c r="E58" s="141">
        <f t="shared" si="29"/>
        <v>0</v>
      </c>
      <c r="F58" s="229">
        <f t="shared" si="30"/>
        <v>0</v>
      </c>
      <c r="G58" s="141">
        <f t="shared" si="31"/>
        <v>0</v>
      </c>
      <c r="H58" s="13">
        <f t="shared" si="32"/>
        <v>0</v>
      </c>
      <c r="I58" s="378">
        <f t="shared" ref="I58:AF58" si="69">IF(SUM(I46:I57)=0,0,SUM(I46:I57))</f>
        <v>0</v>
      </c>
      <c r="J58" s="230">
        <f t="shared" si="69"/>
        <v>0</v>
      </c>
      <c r="K58" s="378">
        <f t="shared" si="69"/>
        <v>0</v>
      </c>
      <c r="L58" s="230">
        <f t="shared" si="69"/>
        <v>0</v>
      </c>
      <c r="M58" s="378">
        <f t="shared" si="69"/>
        <v>0</v>
      </c>
      <c r="N58" s="230">
        <f t="shared" si="69"/>
        <v>0</v>
      </c>
      <c r="O58" s="378">
        <f t="shared" si="69"/>
        <v>0</v>
      </c>
      <c r="P58" s="230">
        <f t="shared" si="69"/>
        <v>0</v>
      </c>
      <c r="Q58" s="378">
        <f t="shared" si="69"/>
        <v>0</v>
      </c>
      <c r="R58" s="230">
        <f t="shared" si="69"/>
        <v>0</v>
      </c>
      <c r="S58" s="378">
        <f t="shared" si="69"/>
        <v>0</v>
      </c>
      <c r="T58" s="230">
        <f t="shared" si="69"/>
        <v>0</v>
      </c>
      <c r="U58" s="378">
        <f t="shared" si="69"/>
        <v>0</v>
      </c>
      <c r="V58" s="230">
        <f t="shared" si="69"/>
        <v>0</v>
      </c>
      <c r="W58" s="378">
        <f t="shared" si="69"/>
        <v>0</v>
      </c>
      <c r="X58" s="230">
        <f t="shared" si="69"/>
        <v>0</v>
      </c>
      <c r="Y58" s="378">
        <f t="shared" si="69"/>
        <v>0</v>
      </c>
      <c r="Z58" s="230">
        <f t="shared" si="69"/>
        <v>0</v>
      </c>
      <c r="AA58" s="378">
        <f t="shared" si="69"/>
        <v>0</v>
      </c>
      <c r="AB58" s="230">
        <f t="shared" si="69"/>
        <v>0</v>
      </c>
      <c r="AC58" s="378">
        <f t="shared" si="69"/>
        <v>0</v>
      </c>
      <c r="AD58" s="230">
        <f t="shared" si="69"/>
        <v>0</v>
      </c>
      <c r="AE58" s="378">
        <f t="shared" si="69"/>
        <v>0</v>
      </c>
      <c r="AF58" s="230">
        <f t="shared" si="69"/>
        <v>0</v>
      </c>
    </row>
    <row r="59" spans="2:32" s="149" customFormat="1" ht="15" customHeight="1" x14ac:dyDescent="0.2">
      <c r="B59" s="231" t="s">
        <v>8</v>
      </c>
      <c r="C59" s="126">
        <f t="shared" si="23"/>
        <v>0</v>
      </c>
      <c r="D59" s="232">
        <f t="shared" si="21"/>
        <v>0</v>
      </c>
      <c r="E59" s="233">
        <f t="shared" si="13"/>
        <v>0</v>
      </c>
      <c r="F59" s="234">
        <f t="shared" si="16"/>
        <v>0</v>
      </c>
      <c r="G59" s="233">
        <f t="shared" si="22"/>
        <v>0</v>
      </c>
      <c r="H59" s="126">
        <f t="shared" si="15"/>
        <v>0</v>
      </c>
      <c r="I59" s="235"/>
      <c r="J59" s="236"/>
      <c r="K59" s="235"/>
      <c r="L59" s="236"/>
      <c r="M59" s="235"/>
      <c r="N59" s="236"/>
      <c r="O59" s="235"/>
      <c r="P59" s="236"/>
      <c r="Q59" s="235"/>
      <c r="R59" s="236"/>
      <c r="S59" s="235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</row>
    <row r="60" spans="2:32" s="149" customFormat="1" ht="15" customHeight="1" x14ac:dyDescent="0.2">
      <c r="B60" s="237" t="s">
        <v>9</v>
      </c>
      <c r="C60" s="238">
        <f t="shared" si="23"/>
        <v>0</v>
      </c>
      <c r="D60" s="133">
        <f t="shared" si="21"/>
        <v>0</v>
      </c>
      <c r="E60" s="132">
        <f t="shared" si="13"/>
        <v>0</v>
      </c>
      <c r="F60" s="239">
        <f t="shared" si="16"/>
        <v>0</v>
      </c>
      <c r="G60" s="132">
        <f t="shared" si="22"/>
        <v>0</v>
      </c>
      <c r="H60" s="238">
        <f t="shared" si="15"/>
        <v>0</v>
      </c>
      <c r="I60" s="131"/>
      <c r="J60" s="240"/>
      <c r="K60" s="131"/>
      <c r="L60" s="240"/>
      <c r="M60" s="131"/>
      <c r="N60" s="240"/>
      <c r="O60" s="131"/>
      <c r="P60" s="240"/>
      <c r="Q60" s="131"/>
      <c r="R60" s="240"/>
      <c r="S60" s="131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</row>
    <row r="61" spans="2:32" s="149" customFormat="1" ht="15" customHeight="1" thickBot="1" x14ac:dyDescent="0.25">
      <c r="B61" s="221" t="s">
        <v>10</v>
      </c>
      <c r="C61" s="222">
        <f t="shared" si="23"/>
        <v>0</v>
      </c>
      <c r="D61" s="223">
        <f t="shared" si="21"/>
        <v>0</v>
      </c>
      <c r="E61" s="224">
        <f t="shared" si="13"/>
        <v>0</v>
      </c>
      <c r="F61" s="225">
        <f t="shared" si="16"/>
        <v>0</v>
      </c>
      <c r="G61" s="224">
        <f t="shared" si="22"/>
        <v>0</v>
      </c>
      <c r="H61" s="222">
        <f t="shared" si="15"/>
        <v>0</v>
      </c>
      <c r="I61" s="226"/>
      <c r="J61" s="227"/>
      <c r="K61" s="226"/>
      <c r="L61" s="227"/>
      <c r="M61" s="226"/>
      <c r="N61" s="227"/>
      <c r="O61" s="226"/>
      <c r="P61" s="227"/>
      <c r="Q61" s="226"/>
      <c r="R61" s="227"/>
      <c r="S61" s="226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</row>
    <row r="62" spans="2:32" s="151" customFormat="1" ht="15" customHeight="1" thickBot="1" x14ac:dyDescent="0.25">
      <c r="B62" s="380" t="s">
        <v>21</v>
      </c>
      <c r="C62" s="13">
        <f t="shared" si="23"/>
        <v>0</v>
      </c>
      <c r="D62" s="379">
        <f t="shared" si="21"/>
        <v>0</v>
      </c>
      <c r="E62" s="141">
        <f t="shared" si="13"/>
        <v>0</v>
      </c>
      <c r="F62" s="229">
        <f t="shared" si="16"/>
        <v>0</v>
      </c>
      <c r="G62" s="141">
        <f t="shared" si="22"/>
        <v>0</v>
      </c>
      <c r="H62" s="13">
        <f t="shared" si="15"/>
        <v>0</v>
      </c>
      <c r="I62" s="139">
        <f>IF(SUM(I59:I61)=0,0,SUM(I59:I61))</f>
        <v>0</v>
      </c>
      <c r="J62" s="230">
        <f>IF(SUM(J59:J61)=0,0,SUM(J59:J61))</f>
        <v>0</v>
      </c>
      <c r="K62" s="228">
        <f t="shared" ref="K62:AF62" si="70">IF(SUM(K59:K61)=0,0,SUM(K59:K61))</f>
        <v>0</v>
      </c>
      <c r="L62" s="230">
        <f t="shared" si="70"/>
        <v>0</v>
      </c>
      <c r="M62" s="139">
        <f t="shared" si="70"/>
        <v>0</v>
      </c>
      <c r="N62" s="230">
        <f t="shared" si="70"/>
        <v>0</v>
      </c>
      <c r="O62" s="228">
        <f t="shared" si="70"/>
        <v>0</v>
      </c>
      <c r="P62" s="230">
        <f t="shared" si="70"/>
        <v>0</v>
      </c>
      <c r="Q62" s="139">
        <f t="shared" si="70"/>
        <v>0</v>
      </c>
      <c r="R62" s="230">
        <f t="shared" si="70"/>
        <v>0</v>
      </c>
      <c r="S62" s="228">
        <f t="shared" si="70"/>
        <v>0</v>
      </c>
      <c r="T62" s="230">
        <f t="shared" si="70"/>
        <v>0</v>
      </c>
      <c r="U62" s="228">
        <f t="shared" si="70"/>
        <v>0</v>
      </c>
      <c r="V62" s="230">
        <f t="shared" si="70"/>
        <v>0</v>
      </c>
      <c r="W62" s="139">
        <f t="shared" si="70"/>
        <v>0</v>
      </c>
      <c r="X62" s="230">
        <f t="shared" si="70"/>
        <v>0</v>
      </c>
      <c r="Y62" s="139">
        <f t="shared" si="70"/>
        <v>0</v>
      </c>
      <c r="Z62" s="230">
        <f t="shared" si="70"/>
        <v>0</v>
      </c>
      <c r="AA62" s="228">
        <f t="shared" si="70"/>
        <v>0</v>
      </c>
      <c r="AB62" s="230">
        <f t="shared" si="70"/>
        <v>0</v>
      </c>
      <c r="AC62" s="228">
        <f t="shared" si="70"/>
        <v>0</v>
      </c>
      <c r="AD62" s="230">
        <f t="shared" si="70"/>
        <v>0</v>
      </c>
      <c r="AE62" s="228">
        <f t="shared" si="70"/>
        <v>0</v>
      </c>
      <c r="AF62" s="230">
        <f t="shared" si="70"/>
        <v>0</v>
      </c>
    </row>
    <row r="63" spans="2:32" s="149" customFormat="1" ht="15" customHeight="1" x14ac:dyDescent="0.2">
      <c r="B63" s="231" t="s">
        <v>32</v>
      </c>
      <c r="C63" s="126">
        <f t="shared" si="23"/>
        <v>0</v>
      </c>
      <c r="D63" s="232">
        <f t="shared" si="21"/>
        <v>0</v>
      </c>
      <c r="E63" s="233">
        <f t="shared" si="13"/>
        <v>0</v>
      </c>
      <c r="F63" s="234">
        <f t="shared" si="16"/>
        <v>0</v>
      </c>
      <c r="G63" s="233">
        <f t="shared" si="22"/>
        <v>0</v>
      </c>
      <c r="H63" s="126">
        <f t="shared" si="15"/>
        <v>0</v>
      </c>
      <c r="I63" s="235"/>
      <c r="J63" s="236"/>
      <c r="K63" s="235"/>
      <c r="L63" s="236"/>
      <c r="M63" s="235"/>
      <c r="N63" s="236"/>
      <c r="O63" s="235"/>
      <c r="P63" s="236"/>
      <c r="Q63" s="235"/>
      <c r="R63" s="236"/>
      <c r="S63" s="235"/>
      <c r="T63" s="236"/>
      <c r="U63" s="235"/>
      <c r="V63" s="236"/>
      <c r="W63" s="235"/>
      <c r="X63" s="236"/>
      <c r="Y63" s="235"/>
      <c r="Z63" s="236"/>
      <c r="AA63" s="235"/>
      <c r="AB63" s="236"/>
      <c r="AC63" s="235"/>
      <c r="AD63" s="236"/>
      <c r="AE63" s="235"/>
      <c r="AF63" s="236"/>
    </row>
    <row r="64" spans="2:32" s="149" customFormat="1" ht="15" customHeight="1" x14ac:dyDescent="0.2">
      <c r="B64" s="237" t="s">
        <v>98</v>
      </c>
      <c r="C64" s="238">
        <f t="shared" si="23"/>
        <v>0</v>
      </c>
      <c r="D64" s="133">
        <f t="shared" si="21"/>
        <v>0</v>
      </c>
      <c r="E64" s="132">
        <f t="shared" si="13"/>
        <v>0</v>
      </c>
      <c r="F64" s="239">
        <f t="shared" si="16"/>
        <v>0</v>
      </c>
      <c r="G64" s="132">
        <f t="shared" si="22"/>
        <v>0</v>
      </c>
      <c r="H64" s="238">
        <f t="shared" si="15"/>
        <v>0</v>
      </c>
      <c r="I64" s="131"/>
      <c r="J64" s="240"/>
      <c r="K64" s="131"/>
      <c r="L64" s="240"/>
      <c r="M64" s="131"/>
      <c r="N64" s="240"/>
      <c r="O64" s="131"/>
      <c r="P64" s="240"/>
      <c r="Q64" s="131"/>
      <c r="R64" s="240"/>
      <c r="S64" s="131"/>
      <c r="T64" s="240"/>
      <c r="U64" s="131"/>
      <c r="V64" s="240"/>
      <c r="W64" s="131"/>
      <c r="X64" s="240"/>
      <c r="Y64" s="131"/>
      <c r="Z64" s="240"/>
      <c r="AA64" s="131"/>
      <c r="AB64" s="240"/>
      <c r="AC64" s="131"/>
      <c r="AD64" s="240"/>
      <c r="AE64" s="131"/>
      <c r="AF64" s="240"/>
    </row>
    <row r="65" spans="2:32" s="149" customFormat="1" ht="15" customHeight="1" x14ac:dyDescent="0.2">
      <c r="B65" s="237" t="s">
        <v>52</v>
      </c>
      <c r="C65" s="238">
        <f t="shared" si="23"/>
        <v>0</v>
      </c>
      <c r="D65" s="133">
        <f t="shared" si="21"/>
        <v>0</v>
      </c>
      <c r="E65" s="132">
        <f t="shared" si="13"/>
        <v>0</v>
      </c>
      <c r="F65" s="239">
        <f t="shared" si="16"/>
        <v>0</v>
      </c>
      <c r="G65" s="132">
        <f t="shared" si="22"/>
        <v>0</v>
      </c>
      <c r="H65" s="238">
        <f t="shared" si="15"/>
        <v>0</v>
      </c>
      <c r="I65" s="131"/>
      <c r="J65" s="240"/>
      <c r="K65" s="131"/>
      <c r="L65" s="240"/>
      <c r="M65" s="131"/>
      <c r="N65" s="240"/>
      <c r="O65" s="131"/>
      <c r="P65" s="240"/>
      <c r="Q65" s="131"/>
      <c r="R65" s="240"/>
      <c r="S65" s="131"/>
      <c r="T65" s="240"/>
      <c r="U65" s="131"/>
      <c r="V65" s="240"/>
      <c r="W65" s="131"/>
      <c r="X65" s="240"/>
      <c r="Y65" s="131"/>
      <c r="Z65" s="240"/>
      <c r="AA65" s="131"/>
      <c r="AB65" s="240"/>
      <c r="AC65" s="131"/>
      <c r="AD65" s="240"/>
      <c r="AE65" s="131"/>
      <c r="AF65" s="240"/>
    </row>
    <row r="66" spans="2:32" s="149" customFormat="1" ht="15" customHeight="1" x14ac:dyDescent="0.2">
      <c r="B66" s="237" t="s">
        <v>63</v>
      </c>
      <c r="C66" s="238">
        <f>IF($D$22=0,0,D66/$D$22)</f>
        <v>0</v>
      </c>
      <c r="D66" s="133">
        <f>IF(SUM(I66,K66,M66,O66,Q66,S66,U66,W66,Y66,AA66,AC66,AE66)=0,0,SUM(I66,K66,M66,O66,Q66,S66,U66,W66,Y66,AA66,AC66,AE66))</f>
        <v>0</v>
      </c>
      <c r="E66" s="132">
        <f>G66-D66</f>
        <v>0</v>
      </c>
      <c r="F66" s="239">
        <f>IF(D66=0,0,E66/D66)</f>
        <v>0</v>
      </c>
      <c r="G66" s="132">
        <f>IF(SUM(J66,L66,N66,P66,R66,T66,V66,X66,Z66,AB66,AD66,AF66)=0,0,SUM(J66,L66,N66,P66,R66,T66,V66,X66,Z66,AB66,AD66,AF66))</f>
        <v>0</v>
      </c>
      <c r="H66" s="238">
        <f>IF($G$22=0,0,G66/$G$22)</f>
        <v>0</v>
      </c>
      <c r="I66" s="131"/>
      <c r="J66" s="240"/>
      <c r="K66" s="131"/>
      <c r="L66" s="240"/>
      <c r="M66" s="131"/>
      <c r="N66" s="240"/>
      <c r="O66" s="131"/>
      <c r="P66" s="240"/>
      <c r="Q66" s="131"/>
      <c r="R66" s="240"/>
      <c r="S66" s="131"/>
      <c r="T66" s="240"/>
      <c r="U66" s="131"/>
      <c r="V66" s="240"/>
      <c r="W66" s="131"/>
      <c r="X66" s="240"/>
      <c r="Y66" s="131"/>
      <c r="Z66" s="240"/>
      <c r="AA66" s="131"/>
      <c r="AB66" s="240"/>
      <c r="AC66" s="131"/>
      <c r="AD66" s="240"/>
      <c r="AE66" s="131"/>
      <c r="AF66" s="240"/>
    </row>
    <row r="67" spans="2:32" s="149" customFormat="1" ht="15" customHeight="1" x14ac:dyDescent="0.2">
      <c r="B67" s="237" t="s">
        <v>67</v>
      </c>
      <c r="C67" s="238">
        <f>IF($D$22=0,0,D67/$D$22)</f>
        <v>0</v>
      </c>
      <c r="D67" s="133">
        <f>IF(SUM(I67,K67,M67,O67,Q67,S67,U67,W67,Y67,AA67,AC67,AE67)=0,0,SUM(I67,K67,M67,O67,Q67,S67,U67,W67,Y67,AA67,AC67,AE67))</f>
        <v>0</v>
      </c>
      <c r="E67" s="132">
        <f>G67-D67</f>
        <v>0</v>
      </c>
      <c r="F67" s="239">
        <f>IF(D67=0,0,E67/D67)</f>
        <v>0</v>
      </c>
      <c r="G67" s="132">
        <f>IF(SUM(J67,L67,N67,P67,R67,T67,V67,X67,Z67,AB67,AD67,AF67)=0,0,SUM(J67,L67,N67,P67,R67,T67,V67,X67,Z67,AB67,AD67,AF67))</f>
        <v>0</v>
      </c>
      <c r="H67" s="238">
        <f>IF($G$22=0,0,G67/$G$22)</f>
        <v>0</v>
      </c>
      <c r="I67" s="131"/>
      <c r="J67" s="240"/>
      <c r="K67" s="131"/>
      <c r="L67" s="240"/>
      <c r="M67" s="131"/>
      <c r="N67" s="240"/>
      <c r="O67" s="131"/>
      <c r="P67" s="240"/>
      <c r="Q67" s="131"/>
      <c r="R67" s="240"/>
      <c r="S67" s="131"/>
      <c r="T67" s="240"/>
      <c r="U67" s="131"/>
      <c r="V67" s="240"/>
      <c r="W67" s="131"/>
      <c r="X67" s="240"/>
      <c r="Y67" s="131"/>
      <c r="Z67" s="240"/>
      <c r="AA67" s="131"/>
      <c r="AB67" s="240"/>
      <c r="AC67" s="131"/>
      <c r="AD67" s="240"/>
      <c r="AE67" s="131"/>
      <c r="AF67" s="240"/>
    </row>
    <row r="68" spans="2:32" s="149" customFormat="1" ht="15" customHeight="1" x14ac:dyDescent="0.2">
      <c r="B68" s="237" t="s">
        <v>294</v>
      </c>
      <c r="C68" s="238">
        <f t="shared" ref="C68:C69" si="71">IF($D$22=0,0,D68/$D$22)</f>
        <v>0</v>
      </c>
      <c r="D68" s="133">
        <f t="shared" ref="D68:D69" si="72">IF(SUM(I68,K68,M68,O68,Q68,S68,U68,W68,Y68,AA68,AC68,AE68)=0,0,SUM(I68,K68,M68,O68,Q68,S68,U68,W68,Y68,AA68,AC68,AE68))</f>
        <v>0</v>
      </c>
      <c r="E68" s="132">
        <f t="shared" ref="E68:E69" si="73">G68-D68</f>
        <v>0</v>
      </c>
      <c r="F68" s="239">
        <f t="shared" ref="F68:F69" si="74">IF(D68=0,0,E68/D68)</f>
        <v>0</v>
      </c>
      <c r="G68" s="132">
        <f t="shared" ref="G68:G69" si="75">IF(SUM(J68,L68,N68,P68,R68,T68,V68,X68,Z68,AB68,AD68,AF68)=0,0,SUM(J68,L68,N68,P68,R68,T68,V68,X68,Z68,AB68,AD68,AF68))</f>
        <v>0</v>
      </c>
      <c r="H68" s="238">
        <f t="shared" ref="H68:H69" si="76">IF($G$22=0,0,G68/$G$22)</f>
        <v>0</v>
      </c>
      <c r="I68" s="131"/>
      <c r="J68" s="240"/>
      <c r="K68" s="131"/>
      <c r="L68" s="240"/>
      <c r="M68" s="131"/>
      <c r="N68" s="240"/>
      <c r="O68" s="131"/>
      <c r="P68" s="240"/>
      <c r="Q68" s="131"/>
      <c r="R68" s="240"/>
      <c r="S68" s="131"/>
      <c r="T68" s="240"/>
      <c r="U68" s="131"/>
      <c r="V68" s="240"/>
      <c r="W68" s="131"/>
      <c r="X68" s="240"/>
      <c r="Y68" s="131"/>
      <c r="Z68" s="240"/>
      <c r="AA68" s="131"/>
      <c r="AB68" s="240"/>
      <c r="AC68" s="131"/>
      <c r="AD68" s="240"/>
      <c r="AE68" s="131"/>
      <c r="AF68" s="240"/>
    </row>
    <row r="69" spans="2:32" s="149" customFormat="1" ht="15" customHeight="1" x14ac:dyDescent="0.2">
      <c r="B69" s="237" t="s">
        <v>3</v>
      </c>
      <c r="C69" s="238">
        <f t="shared" si="71"/>
        <v>0</v>
      </c>
      <c r="D69" s="133">
        <f t="shared" si="72"/>
        <v>0</v>
      </c>
      <c r="E69" s="132">
        <f t="shared" si="73"/>
        <v>0</v>
      </c>
      <c r="F69" s="239">
        <f t="shared" si="74"/>
        <v>0</v>
      </c>
      <c r="G69" s="132">
        <f t="shared" si="75"/>
        <v>0</v>
      </c>
      <c r="H69" s="238">
        <f t="shared" si="76"/>
        <v>0</v>
      </c>
      <c r="I69" s="131"/>
      <c r="J69" s="240"/>
      <c r="K69" s="131"/>
      <c r="L69" s="240"/>
      <c r="M69" s="131"/>
      <c r="N69" s="240"/>
      <c r="O69" s="131"/>
      <c r="P69" s="240"/>
      <c r="Q69" s="131"/>
      <c r="R69" s="240"/>
      <c r="S69" s="131"/>
      <c r="T69" s="240"/>
      <c r="U69" s="131"/>
      <c r="V69" s="240"/>
      <c r="W69" s="131"/>
      <c r="X69" s="240"/>
      <c r="Y69" s="131"/>
      <c r="Z69" s="240"/>
      <c r="AA69" s="131"/>
      <c r="AB69" s="240"/>
      <c r="AC69" s="131"/>
      <c r="AD69" s="240"/>
      <c r="AE69" s="131"/>
      <c r="AF69" s="240"/>
    </row>
    <row r="70" spans="2:32" s="149" customFormat="1" ht="15" customHeight="1" thickBot="1" x14ac:dyDescent="0.25">
      <c r="B70" s="237" t="s">
        <v>295</v>
      </c>
      <c r="C70" s="238">
        <f>IF($D$22=0,0,D70/$D$22)</f>
        <v>0</v>
      </c>
      <c r="D70" s="133">
        <f>IF(SUM(I70,K70,M70,O70,Q70,S70,U70,W70,Y70,AA70,AC70,AE70)=0,0,SUM(I70,K70,M70,O70,Q70,S70,U70,W70,Y70,AA70,AC70,AE70))</f>
        <v>0</v>
      </c>
      <c r="E70" s="132">
        <f>G70-D70</f>
        <v>0</v>
      </c>
      <c r="F70" s="239">
        <f>IF(D70=0,0,E70/D70)</f>
        <v>0</v>
      </c>
      <c r="G70" s="132">
        <f>IF(SUM(J70,L70,N70,P70,R70,T70,V70,X70,Z70,AB70,AD70,AF70)=0,0,SUM(J70,L70,N70,P70,R70,T70,V70,X70,Z70,AB70,AD70,AF70))</f>
        <v>0</v>
      </c>
      <c r="H70" s="238">
        <f>IF($G$22=0,0,G70/$G$22)</f>
        <v>0</v>
      </c>
      <c r="I70" s="131"/>
      <c r="J70" s="240"/>
      <c r="K70" s="131"/>
      <c r="L70" s="240"/>
      <c r="M70" s="131"/>
      <c r="N70" s="240"/>
      <c r="O70" s="131"/>
      <c r="P70" s="240"/>
      <c r="Q70" s="131"/>
      <c r="R70" s="240"/>
      <c r="S70" s="131"/>
      <c r="T70" s="240"/>
      <c r="U70" s="131"/>
      <c r="V70" s="240"/>
      <c r="W70" s="131"/>
      <c r="X70" s="240"/>
      <c r="Y70" s="131"/>
      <c r="Z70" s="240"/>
      <c r="AA70" s="131"/>
      <c r="AB70" s="240"/>
      <c r="AC70" s="131"/>
      <c r="AD70" s="240"/>
      <c r="AE70" s="131"/>
      <c r="AF70" s="240"/>
    </row>
    <row r="71" spans="2:32" s="151" customFormat="1" ht="15" customHeight="1" thickBot="1" x14ac:dyDescent="0.25">
      <c r="B71" s="380" t="s">
        <v>160</v>
      </c>
      <c r="C71" s="13">
        <f t="shared" si="23"/>
        <v>0</v>
      </c>
      <c r="D71" s="379">
        <f t="shared" si="21"/>
        <v>0</v>
      </c>
      <c r="E71" s="141">
        <f t="shared" si="13"/>
        <v>0</v>
      </c>
      <c r="F71" s="229">
        <f t="shared" si="16"/>
        <v>0</v>
      </c>
      <c r="G71" s="141">
        <f t="shared" si="22"/>
        <v>0</v>
      </c>
      <c r="H71" s="13">
        <f t="shared" si="15"/>
        <v>0</v>
      </c>
      <c r="I71" s="378">
        <f t="shared" ref="I71:AF71" si="77">IF(SUM(I63:I70)=0,0,SUM(I63:I70))</f>
        <v>0</v>
      </c>
      <c r="J71" s="230">
        <f t="shared" si="77"/>
        <v>0</v>
      </c>
      <c r="K71" s="379">
        <f t="shared" si="77"/>
        <v>0</v>
      </c>
      <c r="L71" s="230">
        <f t="shared" si="77"/>
        <v>0</v>
      </c>
      <c r="M71" s="378">
        <f t="shared" si="77"/>
        <v>0</v>
      </c>
      <c r="N71" s="230">
        <f t="shared" si="77"/>
        <v>0</v>
      </c>
      <c r="O71" s="379">
        <f t="shared" si="77"/>
        <v>0</v>
      </c>
      <c r="P71" s="230">
        <f t="shared" si="77"/>
        <v>0</v>
      </c>
      <c r="Q71" s="378">
        <f t="shared" si="77"/>
        <v>0</v>
      </c>
      <c r="R71" s="230">
        <f t="shared" si="77"/>
        <v>0</v>
      </c>
      <c r="S71" s="379">
        <f t="shared" si="77"/>
        <v>0</v>
      </c>
      <c r="T71" s="230">
        <f t="shared" si="77"/>
        <v>0</v>
      </c>
      <c r="U71" s="379">
        <f t="shared" si="77"/>
        <v>0</v>
      </c>
      <c r="V71" s="230">
        <f t="shared" si="77"/>
        <v>0</v>
      </c>
      <c r="W71" s="378">
        <f t="shared" si="77"/>
        <v>0</v>
      </c>
      <c r="X71" s="230">
        <f t="shared" si="77"/>
        <v>0</v>
      </c>
      <c r="Y71" s="378">
        <f t="shared" si="77"/>
        <v>0</v>
      </c>
      <c r="Z71" s="230">
        <f t="shared" si="77"/>
        <v>0</v>
      </c>
      <c r="AA71" s="379">
        <f t="shared" si="77"/>
        <v>0</v>
      </c>
      <c r="AB71" s="230">
        <f t="shared" si="77"/>
        <v>0</v>
      </c>
      <c r="AC71" s="379">
        <f t="shared" si="77"/>
        <v>0</v>
      </c>
      <c r="AD71" s="230">
        <f t="shared" si="77"/>
        <v>0</v>
      </c>
      <c r="AE71" s="379">
        <f t="shared" si="77"/>
        <v>0</v>
      </c>
      <c r="AF71" s="230">
        <f t="shared" si="77"/>
        <v>0</v>
      </c>
    </row>
    <row r="72" spans="2:32" s="151" customFormat="1" ht="15" customHeight="1" thickBot="1" x14ac:dyDescent="0.25">
      <c r="B72" s="380" t="s">
        <v>161</v>
      </c>
      <c r="C72" s="13">
        <f t="shared" si="23"/>
        <v>0</v>
      </c>
      <c r="D72" s="379">
        <f t="shared" si="21"/>
        <v>0</v>
      </c>
      <c r="E72" s="141">
        <f t="shared" si="13"/>
        <v>0</v>
      </c>
      <c r="F72" s="229">
        <f t="shared" si="16"/>
        <v>0</v>
      </c>
      <c r="G72" s="141">
        <f t="shared" si="22"/>
        <v>0</v>
      </c>
      <c r="H72" s="13">
        <f t="shared" si="15"/>
        <v>0</v>
      </c>
      <c r="I72" s="323"/>
      <c r="J72" s="324"/>
      <c r="K72" s="323"/>
      <c r="L72" s="324"/>
      <c r="M72" s="323"/>
      <c r="N72" s="324"/>
      <c r="O72" s="323"/>
      <c r="P72" s="324"/>
      <c r="Q72" s="323"/>
      <c r="R72" s="324"/>
      <c r="S72" s="323"/>
      <c r="T72" s="324"/>
      <c r="U72" s="323"/>
      <c r="V72" s="324"/>
      <c r="W72" s="323"/>
      <c r="X72" s="324"/>
      <c r="Y72" s="323"/>
      <c r="Z72" s="324"/>
      <c r="AA72" s="323"/>
      <c r="AB72" s="324"/>
      <c r="AC72" s="323"/>
      <c r="AD72" s="324"/>
      <c r="AE72" s="323"/>
      <c r="AF72" s="324"/>
    </row>
    <row r="73" spans="2:32" s="149" customFormat="1" ht="15" customHeight="1" x14ac:dyDescent="0.2">
      <c r="B73" s="231" t="s">
        <v>270</v>
      </c>
      <c r="C73" s="126">
        <f t="shared" si="23"/>
        <v>0</v>
      </c>
      <c r="D73" s="232">
        <f t="shared" si="21"/>
        <v>0</v>
      </c>
      <c r="E73" s="233">
        <f t="shared" si="13"/>
        <v>0</v>
      </c>
      <c r="F73" s="234">
        <f t="shared" si="16"/>
        <v>0</v>
      </c>
      <c r="G73" s="233">
        <f t="shared" si="22"/>
        <v>0</v>
      </c>
      <c r="H73" s="126">
        <f t="shared" si="15"/>
        <v>0</v>
      </c>
      <c r="I73" s="235"/>
      <c r="J73" s="236"/>
      <c r="K73" s="235"/>
      <c r="L73" s="236"/>
      <c r="M73" s="235"/>
      <c r="N73" s="236"/>
      <c r="O73" s="235"/>
      <c r="P73" s="236"/>
      <c r="Q73" s="235"/>
      <c r="R73" s="236"/>
      <c r="S73" s="235"/>
      <c r="T73" s="236"/>
      <c r="U73" s="235"/>
      <c r="V73" s="236"/>
      <c r="W73" s="235"/>
      <c r="X73" s="236"/>
      <c r="Y73" s="235"/>
      <c r="Z73" s="236"/>
      <c r="AA73" s="235"/>
      <c r="AB73" s="236"/>
      <c r="AC73" s="235"/>
      <c r="AD73" s="236"/>
      <c r="AE73" s="235"/>
      <c r="AF73" s="236"/>
    </row>
    <row r="74" spans="2:32" s="149" customFormat="1" ht="15" customHeight="1" x14ac:dyDescent="0.2">
      <c r="B74" s="231" t="s">
        <v>59</v>
      </c>
      <c r="C74" s="238">
        <f t="shared" si="23"/>
        <v>0</v>
      </c>
      <c r="D74" s="133">
        <f t="shared" si="21"/>
        <v>0</v>
      </c>
      <c r="E74" s="132">
        <f t="shared" si="13"/>
        <v>0</v>
      </c>
      <c r="F74" s="239">
        <f t="shared" si="16"/>
        <v>0</v>
      </c>
      <c r="G74" s="132">
        <f t="shared" si="22"/>
        <v>0</v>
      </c>
      <c r="H74" s="238">
        <f t="shared" si="15"/>
        <v>0</v>
      </c>
      <c r="I74" s="131"/>
      <c r="J74" s="240"/>
      <c r="K74" s="131"/>
      <c r="L74" s="240"/>
      <c r="M74" s="131"/>
      <c r="N74" s="240"/>
      <c r="O74" s="131"/>
      <c r="P74" s="240"/>
      <c r="Q74" s="131"/>
      <c r="R74" s="240"/>
      <c r="S74" s="131"/>
      <c r="T74" s="240"/>
      <c r="U74" s="131"/>
      <c r="V74" s="240"/>
      <c r="W74" s="131"/>
      <c r="X74" s="240"/>
      <c r="Y74" s="131"/>
      <c r="Z74" s="240"/>
      <c r="AA74" s="131"/>
      <c r="AB74" s="240"/>
      <c r="AC74" s="131"/>
      <c r="AD74" s="240"/>
      <c r="AE74" s="131"/>
      <c r="AF74" s="240"/>
    </row>
    <row r="75" spans="2:32" s="149" customFormat="1" ht="15" customHeight="1" x14ac:dyDescent="0.2">
      <c r="B75" s="237" t="s">
        <v>64</v>
      </c>
      <c r="C75" s="238">
        <f t="shared" si="23"/>
        <v>0</v>
      </c>
      <c r="D75" s="133">
        <f t="shared" si="21"/>
        <v>0</v>
      </c>
      <c r="E75" s="132">
        <f t="shared" si="13"/>
        <v>0</v>
      </c>
      <c r="F75" s="239">
        <f t="shared" si="16"/>
        <v>0</v>
      </c>
      <c r="G75" s="132">
        <f t="shared" si="22"/>
        <v>0</v>
      </c>
      <c r="H75" s="238">
        <f t="shared" si="15"/>
        <v>0</v>
      </c>
      <c r="I75" s="131"/>
      <c r="J75" s="240"/>
      <c r="K75" s="131"/>
      <c r="L75" s="240"/>
      <c r="M75" s="131"/>
      <c r="N75" s="240"/>
      <c r="O75" s="131"/>
      <c r="P75" s="240"/>
      <c r="Q75" s="131"/>
      <c r="R75" s="240"/>
      <c r="S75" s="131"/>
      <c r="T75" s="240"/>
      <c r="U75" s="131"/>
      <c r="V75" s="240"/>
      <c r="W75" s="131"/>
      <c r="X75" s="240"/>
      <c r="Y75" s="131"/>
      <c r="Z75" s="240"/>
      <c r="AA75" s="131"/>
      <c r="AB75" s="240"/>
      <c r="AC75" s="131"/>
      <c r="AD75" s="240"/>
      <c r="AE75" s="131"/>
      <c r="AF75" s="240"/>
    </row>
    <row r="76" spans="2:32" s="149" customFormat="1" ht="15" customHeight="1" x14ac:dyDescent="0.2">
      <c r="B76" s="237" t="s">
        <v>235</v>
      </c>
      <c r="C76" s="238">
        <f t="shared" si="23"/>
        <v>0</v>
      </c>
      <c r="D76" s="133">
        <f t="shared" si="21"/>
        <v>0</v>
      </c>
      <c r="E76" s="132">
        <f t="shared" si="13"/>
        <v>0</v>
      </c>
      <c r="F76" s="239">
        <f t="shared" si="16"/>
        <v>0</v>
      </c>
      <c r="G76" s="132">
        <f t="shared" si="22"/>
        <v>0</v>
      </c>
      <c r="H76" s="238">
        <f t="shared" ref="H76:H117" si="78">IF($G$22=0,0,G76/$G$22)</f>
        <v>0</v>
      </c>
      <c r="I76" s="131"/>
      <c r="J76" s="240"/>
      <c r="K76" s="131"/>
      <c r="L76" s="240"/>
      <c r="M76" s="131"/>
      <c r="N76" s="240"/>
      <c r="O76" s="131"/>
      <c r="P76" s="240"/>
      <c r="Q76" s="131"/>
      <c r="R76" s="240"/>
      <c r="S76" s="131"/>
      <c r="T76" s="240"/>
      <c r="U76" s="131"/>
      <c r="V76" s="240"/>
      <c r="W76" s="131"/>
      <c r="X76" s="240"/>
      <c r="Y76" s="131"/>
      <c r="Z76" s="240"/>
      <c r="AA76" s="131"/>
      <c r="AB76" s="240"/>
      <c r="AC76" s="131"/>
      <c r="AD76" s="240"/>
      <c r="AE76" s="131"/>
      <c r="AF76" s="240"/>
    </row>
    <row r="77" spans="2:32" s="149" customFormat="1" ht="15" customHeight="1" x14ac:dyDescent="0.2">
      <c r="B77" s="237" t="s">
        <v>56</v>
      </c>
      <c r="C77" s="238">
        <f>IF($D$22=0,0,D77/$D$22)</f>
        <v>0</v>
      </c>
      <c r="D77" s="133">
        <f>IF(SUM(I77,K77,M77,O77,Q77,S77,U77,W77,Y77,AA77,AC77,AE77)=0,0,SUM(I77,K77,M77,O77,Q77,S77,U77,W77,Y77,AA77,AC77,AE77))</f>
        <v>0</v>
      </c>
      <c r="E77" s="132">
        <f>G77-D77</f>
        <v>0</v>
      </c>
      <c r="F77" s="239">
        <f>IF(D77=0,0,E77/D77)</f>
        <v>0</v>
      </c>
      <c r="G77" s="132">
        <f>IF(SUM(J77,L77,N77,P77,R77,T77,V77,X77,Z77,AB77,AD77,AF77)=0,0,SUM(J77,L77,N77,P77,R77,T77,V77,X77,Z77,AB77,AD77,AF77))</f>
        <v>0</v>
      </c>
      <c r="H77" s="238">
        <f>IF($G$22=0,0,G77/$G$22)</f>
        <v>0</v>
      </c>
      <c r="I77" s="131"/>
      <c r="J77" s="240"/>
      <c r="K77" s="131"/>
      <c r="L77" s="240"/>
      <c r="M77" s="131"/>
      <c r="N77" s="240"/>
      <c r="O77" s="131"/>
      <c r="P77" s="240"/>
      <c r="Q77" s="131"/>
      <c r="R77" s="240"/>
      <c r="S77" s="131"/>
      <c r="T77" s="240"/>
      <c r="U77" s="131"/>
      <c r="V77" s="240"/>
      <c r="W77" s="131"/>
      <c r="X77" s="240"/>
      <c r="Y77" s="131"/>
      <c r="Z77" s="240"/>
      <c r="AA77" s="131"/>
      <c r="AB77" s="240"/>
      <c r="AC77" s="131"/>
      <c r="AD77" s="240"/>
      <c r="AE77" s="131"/>
      <c r="AF77" s="240"/>
    </row>
    <row r="78" spans="2:32" s="149" customFormat="1" ht="15" customHeight="1" x14ac:dyDescent="0.2">
      <c r="B78" s="237" t="s">
        <v>11</v>
      </c>
      <c r="C78" s="238">
        <f t="shared" si="23"/>
        <v>0</v>
      </c>
      <c r="D78" s="133">
        <f t="shared" si="21"/>
        <v>0</v>
      </c>
      <c r="E78" s="132">
        <f t="shared" si="13"/>
        <v>0</v>
      </c>
      <c r="F78" s="239">
        <f t="shared" si="16"/>
        <v>0</v>
      </c>
      <c r="G78" s="132">
        <f t="shared" si="22"/>
        <v>0</v>
      </c>
      <c r="H78" s="238">
        <f t="shared" si="78"/>
        <v>0</v>
      </c>
      <c r="I78" s="131"/>
      <c r="J78" s="240"/>
      <c r="K78" s="131"/>
      <c r="L78" s="240"/>
      <c r="M78" s="131"/>
      <c r="N78" s="240"/>
      <c r="O78" s="131"/>
      <c r="P78" s="240"/>
      <c r="Q78" s="131"/>
      <c r="R78" s="240"/>
      <c r="S78" s="131"/>
      <c r="T78" s="240"/>
      <c r="U78" s="131"/>
      <c r="V78" s="240"/>
      <c r="W78" s="131"/>
      <c r="X78" s="240"/>
      <c r="Y78" s="131"/>
      <c r="Z78" s="240"/>
      <c r="AA78" s="131"/>
      <c r="AB78" s="240"/>
      <c r="AC78" s="131"/>
      <c r="AD78" s="240"/>
      <c r="AE78" s="131"/>
      <c r="AF78" s="240"/>
    </row>
    <row r="79" spans="2:32" s="149" customFormat="1" ht="15" customHeight="1" thickBot="1" x14ac:dyDescent="0.25">
      <c r="B79" s="221" t="s">
        <v>68</v>
      </c>
      <c r="C79" s="222">
        <f t="shared" si="23"/>
        <v>0</v>
      </c>
      <c r="D79" s="223">
        <f t="shared" si="21"/>
        <v>0</v>
      </c>
      <c r="E79" s="224">
        <f t="shared" si="13"/>
        <v>0</v>
      </c>
      <c r="F79" s="225">
        <f t="shared" si="16"/>
        <v>0</v>
      </c>
      <c r="G79" s="224">
        <f t="shared" si="22"/>
        <v>0</v>
      </c>
      <c r="H79" s="222">
        <f t="shared" si="78"/>
        <v>0</v>
      </c>
      <c r="I79" s="226"/>
      <c r="J79" s="227"/>
      <c r="K79" s="226"/>
      <c r="L79" s="227"/>
      <c r="M79" s="226"/>
      <c r="N79" s="227"/>
      <c r="O79" s="226"/>
      <c r="P79" s="227"/>
      <c r="Q79" s="226"/>
      <c r="R79" s="227"/>
      <c r="S79" s="226"/>
      <c r="T79" s="227"/>
      <c r="U79" s="226"/>
      <c r="V79" s="227"/>
      <c r="W79" s="226"/>
      <c r="X79" s="227"/>
      <c r="Y79" s="226"/>
      <c r="Z79" s="227"/>
      <c r="AA79" s="226"/>
      <c r="AB79" s="227"/>
      <c r="AC79" s="226"/>
      <c r="AD79" s="227"/>
      <c r="AE79" s="226"/>
      <c r="AF79" s="227"/>
    </row>
    <row r="80" spans="2:32" s="151" customFormat="1" ht="15" customHeight="1" thickBot="1" x14ac:dyDescent="0.25">
      <c r="B80" s="380" t="s">
        <v>23</v>
      </c>
      <c r="C80" s="13">
        <f t="shared" si="23"/>
        <v>0</v>
      </c>
      <c r="D80" s="379">
        <f t="shared" si="21"/>
        <v>0</v>
      </c>
      <c r="E80" s="141">
        <f t="shared" si="13"/>
        <v>0</v>
      </c>
      <c r="F80" s="229">
        <f t="shared" si="16"/>
        <v>0</v>
      </c>
      <c r="G80" s="141">
        <f t="shared" si="22"/>
        <v>0</v>
      </c>
      <c r="H80" s="13">
        <f t="shared" si="78"/>
        <v>0</v>
      </c>
      <c r="I80" s="139">
        <f>IF(SUM(I73:I79)=0,0,SUM(I73:I79))</f>
        <v>0</v>
      </c>
      <c r="J80" s="230">
        <f>IF(SUM(J73:J79)=0,0,SUM(J73:J79))</f>
        <v>0</v>
      </c>
      <c r="K80" s="228">
        <f t="shared" ref="K80:AF80" si="79">IF(SUM(K73:K79)=0,0,SUM(K73:K79))</f>
        <v>0</v>
      </c>
      <c r="L80" s="230">
        <f t="shared" si="79"/>
        <v>0</v>
      </c>
      <c r="M80" s="139">
        <f t="shared" si="79"/>
        <v>0</v>
      </c>
      <c r="N80" s="230">
        <f t="shared" si="79"/>
        <v>0</v>
      </c>
      <c r="O80" s="228">
        <f t="shared" si="79"/>
        <v>0</v>
      </c>
      <c r="P80" s="230">
        <f t="shared" si="79"/>
        <v>0</v>
      </c>
      <c r="Q80" s="139">
        <f t="shared" si="79"/>
        <v>0</v>
      </c>
      <c r="R80" s="230">
        <f t="shared" si="79"/>
        <v>0</v>
      </c>
      <c r="S80" s="228">
        <f t="shared" si="79"/>
        <v>0</v>
      </c>
      <c r="T80" s="230">
        <f t="shared" si="79"/>
        <v>0</v>
      </c>
      <c r="U80" s="228">
        <f t="shared" si="79"/>
        <v>0</v>
      </c>
      <c r="V80" s="230">
        <f t="shared" si="79"/>
        <v>0</v>
      </c>
      <c r="W80" s="139">
        <f t="shared" si="79"/>
        <v>0</v>
      </c>
      <c r="X80" s="230">
        <f t="shared" si="79"/>
        <v>0</v>
      </c>
      <c r="Y80" s="139">
        <f t="shared" si="79"/>
        <v>0</v>
      </c>
      <c r="Z80" s="230">
        <f t="shared" si="79"/>
        <v>0</v>
      </c>
      <c r="AA80" s="228">
        <f t="shared" si="79"/>
        <v>0</v>
      </c>
      <c r="AB80" s="230">
        <f t="shared" si="79"/>
        <v>0</v>
      </c>
      <c r="AC80" s="228">
        <f t="shared" si="79"/>
        <v>0</v>
      </c>
      <c r="AD80" s="230">
        <f t="shared" si="79"/>
        <v>0</v>
      </c>
      <c r="AE80" s="228">
        <f t="shared" si="79"/>
        <v>0</v>
      </c>
      <c r="AF80" s="230">
        <f t="shared" si="79"/>
        <v>0</v>
      </c>
    </row>
    <row r="81" spans="2:32" s="149" customFormat="1" ht="15" customHeight="1" x14ac:dyDescent="0.2">
      <c r="B81" s="231" t="s">
        <v>256</v>
      </c>
      <c r="C81" s="126">
        <f t="shared" si="23"/>
        <v>0</v>
      </c>
      <c r="D81" s="232">
        <f t="shared" si="21"/>
        <v>0</v>
      </c>
      <c r="E81" s="233">
        <f t="shared" si="13"/>
        <v>0</v>
      </c>
      <c r="F81" s="234">
        <f t="shared" si="16"/>
        <v>0</v>
      </c>
      <c r="G81" s="233">
        <f t="shared" si="22"/>
        <v>0</v>
      </c>
      <c r="H81" s="126">
        <f t="shared" si="78"/>
        <v>0</v>
      </c>
      <c r="I81" s="235"/>
      <c r="J81" s="236"/>
      <c r="K81" s="235"/>
      <c r="L81" s="236"/>
      <c r="M81" s="235"/>
      <c r="N81" s="236"/>
      <c r="O81" s="235"/>
      <c r="P81" s="236"/>
      <c r="Q81" s="235"/>
      <c r="R81" s="236"/>
      <c r="S81" s="235"/>
      <c r="T81" s="236"/>
      <c r="U81" s="235"/>
      <c r="V81" s="236"/>
      <c r="W81" s="235"/>
      <c r="X81" s="236"/>
      <c r="Y81" s="235"/>
      <c r="Z81" s="236"/>
      <c r="AA81" s="235"/>
      <c r="AB81" s="236"/>
      <c r="AC81" s="235"/>
      <c r="AD81" s="236"/>
      <c r="AE81" s="235"/>
      <c r="AF81" s="236"/>
    </row>
    <row r="82" spans="2:32" s="149" customFormat="1" ht="15" customHeight="1" x14ac:dyDescent="0.2">
      <c r="B82" s="237" t="s">
        <v>112</v>
      </c>
      <c r="C82" s="238">
        <f t="shared" si="23"/>
        <v>0</v>
      </c>
      <c r="D82" s="133">
        <f t="shared" si="21"/>
        <v>0</v>
      </c>
      <c r="E82" s="132">
        <f t="shared" si="13"/>
        <v>0</v>
      </c>
      <c r="F82" s="239">
        <f t="shared" si="16"/>
        <v>0</v>
      </c>
      <c r="G82" s="132">
        <f t="shared" si="22"/>
        <v>0</v>
      </c>
      <c r="H82" s="238">
        <f t="shared" si="78"/>
        <v>0</v>
      </c>
      <c r="I82" s="131"/>
      <c r="J82" s="240"/>
      <c r="K82" s="131"/>
      <c r="L82" s="240"/>
      <c r="M82" s="131"/>
      <c r="N82" s="240"/>
      <c r="O82" s="131"/>
      <c r="P82" s="240"/>
      <c r="Q82" s="131"/>
      <c r="R82" s="240"/>
      <c r="S82" s="131"/>
      <c r="T82" s="240"/>
      <c r="U82" s="131"/>
      <c r="V82" s="240"/>
      <c r="W82" s="131"/>
      <c r="X82" s="240"/>
      <c r="Y82" s="131"/>
      <c r="Z82" s="240"/>
      <c r="AA82" s="131"/>
      <c r="AB82" s="240"/>
      <c r="AC82" s="131"/>
      <c r="AD82" s="240"/>
      <c r="AE82" s="131"/>
      <c r="AF82" s="240"/>
    </row>
    <row r="83" spans="2:32" s="149" customFormat="1" ht="15" customHeight="1" thickBot="1" x14ac:dyDescent="0.25">
      <c r="B83" s="237" t="s">
        <v>68</v>
      </c>
      <c r="C83" s="238">
        <f t="shared" si="23"/>
        <v>0</v>
      </c>
      <c r="D83" s="133">
        <f t="shared" si="21"/>
        <v>0</v>
      </c>
      <c r="E83" s="132">
        <f t="shared" si="13"/>
        <v>0</v>
      </c>
      <c r="F83" s="239">
        <f t="shared" si="16"/>
        <v>0</v>
      </c>
      <c r="G83" s="132">
        <f t="shared" si="22"/>
        <v>0</v>
      </c>
      <c r="H83" s="238">
        <f t="shared" si="78"/>
        <v>0</v>
      </c>
      <c r="I83" s="131"/>
      <c r="J83" s="240"/>
      <c r="K83" s="131"/>
      <c r="L83" s="240"/>
      <c r="M83" s="131"/>
      <c r="N83" s="240"/>
      <c r="O83" s="131"/>
      <c r="P83" s="240"/>
      <c r="Q83" s="131"/>
      <c r="R83" s="240"/>
      <c r="S83" s="131"/>
      <c r="T83" s="240"/>
      <c r="U83" s="131"/>
      <c r="V83" s="240"/>
      <c r="W83" s="131"/>
      <c r="X83" s="240"/>
      <c r="Y83" s="131"/>
      <c r="Z83" s="240"/>
      <c r="AA83" s="131"/>
      <c r="AB83" s="240"/>
      <c r="AC83" s="131"/>
      <c r="AD83" s="240"/>
      <c r="AE83" s="131"/>
      <c r="AF83" s="240"/>
    </row>
    <row r="84" spans="2:32" s="151" customFormat="1" ht="15" customHeight="1" thickBot="1" x14ac:dyDescent="0.25">
      <c r="B84" s="380" t="s">
        <v>58</v>
      </c>
      <c r="C84" s="13">
        <f t="shared" ref="C84:C117" si="80">IF($D$22=0,0,D84/$D$22)</f>
        <v>0</v>
      </c>
      <c r="D84" s="379">
        <f t="shared" si="21"/>
        <v>0</v>
      </c>
      <c r="E84" s="141">
        <f t="shared" si="13"/>
        <v>0</v>
      </c>
      <c r="F84" s="229">
        <f t="shared" si="16"/>
        <v>0</v>
      </c>
      <c r="G84" s="378">
        <f t="shared" si="22"/>
        <v>0</v>
      </c>
      <c r="H84" s="13">
        <f t="shared" si="78"/>
        <v>0</v>
      </c>
      <c r="I84" s="372">
        <f>IF(SUM(I81:I83)=0,0,SUM(I81:I83))</f>
        <v>0</v>
      </c>
      <c r="J84" s="375">
        <f>IF(SUM(J81:J83)=0,0,SUM(J81:J83))</f>
        <v>0</v>
      </c>
      <c r="K84" s="371">
        <f t="shared" ref="K84:AF84" si="81">IF(SUM(K81:K83)=0,0,SUM(K81:K83))</f>
        <v>0</v>
      </c>
      <c r="L84" s="230">
        <f t="shared" si="81"/>
        <v>0</v>
      </c>
      <c r="M84" s="371">
        <f t="shared" si="81"/>
        <v>0</v>
      </c>
      <c r="N84" s="230">
        <f t="shared" si="81"/>
        <v>0</v>
      </c>
      <c r="O84" s="372">
        <f t="shared" si="81"/>
        <v>0</v>
      </c>
      <c r="P84" s="375">
        <f t="shared" si="81"/>
        <v>0</v>
      </c>
      <c r="Q84" s="371">
        <f t="shared" si="81"/>
        <v>0</v>
      </c>
      <c r="R84" s="230">
        <f t="shared" si="81"/>
        <v>0</v>
      </c>
      <c r="S84" s="371">
        <f t="shared" si="81"/>
        <v>0</v>
      </c>
      <c r="T84" s="230">
        <f t="shared" si="81"/>
        <v>0</v>
      </c>
      <c r="U84" s="371">
        <f t="shared" si="81"/>
        <v>0</v>
      </c>
      <c r="V84" s="230">
        <f t="shared" si="81"/>
        <v>0</v>
      </c>
      <c r="W84" s="371">
        <f t="shared" si="81"/>
        <v>0</v>
      </c>
      <c r="X84" s="230">
        <f t="shared" si="81"/>
        <v>0</v>
      </c>
      <c r="Y84" s="371">
        <f t="shared" si="81"/>
        <v>0</v>
      </c>
      <c r="Z84" s="230">
        <f t="shared" si="81"/>
        <v>0</v>
      </c>
      <c r="AA84" s="371">
        <f t="shared" si="81"/>
        <v>0</v>
      </c>
      <c r="AB84" s="230">
        <f t="shared" si="81"/>
        <v>0</v>
      </c>
      <c r="AC84" s="371">
        <f t="shared" si="81"/>
        <v>0</v>
      </c>
      <c r="AD84" s="230">
        <f t="shared" si="81"/>
        <v>0</v>
      </c>
      <c r="AE84" s="371">
        <f t="shared" si="81"/>
        <v>0</v>
      </c>
      <c r="AF84" s="230">
        <f t="shared" si="81"/>
        <v>0</v>
      </c>
    </row>
    <row r="85" spans="2:32" s="151" customFormat="1" ht="15" customHeight="1" x14ac:dyDescent="0.2">
      <c r="B85" s="373" t="s">
        <v>284</v>
      </c>
      <c r="C85" s="126">
        <f t="shared" ref="C85:C89" si="82">IF($D$22=0,0,D85/$D$22)</f>
        <v>0</v>
      </c>
      <c r="D85" s="232">
        <f t="shared" ref="D85:D89" si="83">IF(SUM(I85,K85,M85,O85,Q85,S85,U85,W85,Y85,AA85,AC85,AE85)=0,0,SUM(I85,K85,M85,O85,Q85,S85,U85,W85,Y85,AA85,AC85,AE85))</f>
        <v>0</v>
      </c>
      <c r="E85" s="233">
        <f t="shared" ref="E85:E89" si="84">G85-D85</f>
        <v>0</v>
      </c>
      <c r="F85" s="234">
        <f t="shared" ref="F85:F89" si="85">IF(D85=0,0,E85/D85)</f>
        <v>0</v>
      </c>
      <c r="G85" s="233">
        <f t="shared" ref="G85:G89" si="86">IF(SUM(J85,L85,N85,P85,R85,T85,V85,X85,Z85,AB85,AD85,AF85)=0,0,SUM(J85,L85,N85,P85,R85,T85,V85,X85,Z85,AB85,AD85,AF85))</f>
        <v>0</v>
      </c>
      <c r="H85" s="126">
        <f t="shared" ref="H85:H89" si="87">IF($G$22=0,0,G85/$G$22)</f>
        <v>0</v>
      </c>
      <c r="I85" s="387"/>
      <c r="J85" s="220"/>
      <c r="K85" s="387"/>
      <c r="L85" s="220"/>
      <c r="M85" s="387"/>
      <c r="N85" s="220"/>
      <c r="O85" s="387"/>
      <c r="P85" s="220"/>
      <c r="Q85" s="387"/>
      <c r="R85" s="220"/>
      <c r="S85" s="387"/>
      <c r="T85" s="220"/>
      <c r="U85" s="387"/>
      <c r="V85" s="220"/>
      <c r="W85" s="387"/>
      <c r="X85" s="220"/>
      <c r="Y85" s="387"/>
      <c r="Z85" s="220"/>
      <c r="AA85" s="387"/>
      <c r="AB85" s="220"/>
      <c r="AC85" s="387"/>
      <c r="AD85" s="220"/>
      <c r="AE85" s="387"/>
      <c r="AF85" s="220"/>
    </row>
    <row r="86" spans="2:32" s="151" customFormat="1" ht="15" customHeight="1" x14ac:dyDescent="0.2">
      <c r="B86" s="374" t="s">
        <v>237</v>
      </c>
      <c r="C86" s="126">
        <f t="shared" si="82"/>
        <v>0</v>
      </c>
      <c r="D86" s="232">
        <f t="shared" si="83"/>
        <v>0</v>
      </c>
      <c r="E86" s="233">
        <f t="shared" si="84"/>
        <v>0</v>
      </c>
      <c r="F86" s="234">
        <f t="shared" si="85"/>
        <v>0</v>
      </c>
      <c r="G86" s="233">
        <f t="shared" si="86"/>
        <v>0</v>
      </c>
      <c r="H86" s="126">
        <f t="shared" si="87"/>
        <v>0</v>
      </c>
      <c r="I86" s="388"/>
      <c r="J86" s="240"/>
      <c r="K86" s="388"/>
      <c r="L86" s="240"/>
      <c r="M86" s="388"/>
      <c r="N86" s="240"/>
      <c r="O86" s="388"/>
      <c r="P86" s="240"/>
      <c r="Q86" s="388"/>
      <c r="R86" s="240"/>
      <c r="S86" s="388"/>
      <c r="T86" s="240"/>
      <c r="U86" s="388"/>
      <c r="V86" s="240"/>
      <c r="W86" s="388"/>
      <c r="X86" s="240"/>
      <c r="Y86" s="388"/>
      <c r="Z86" s="240"/>
      <c r="AA86" s="388"/>
      <c r="AB86" s="240"/>
      <c r="AC86" s="388"/>
      <c r="AD86" s="240"/>
      <c r="AE86" s="388"/>
      <c r="AF86" s="240"/>
    </row>
    <row r="87" spans="2:32" s="151" customFormat="1" ht="15" customHeight="1" x14ac:dyDescent="0.2">
      <c r="B87" s="374" t="s">
        <v>238</v>
      </c>
      <c r="C87" s="126">
        <f t="shared" ref="C87" si="88">IF($D$22=0,0,D87/$D$22)</f>
        <v>0</v>
      </c>
      <c r="D87" s="232">
        <f t="shared" ref="D87" si="89">IF(SUM(I87,K87,M87,O87,Q87,S87,U87,W87,Y87,AA87,AC87,AE87)=0,0,SUM(I87,K87,M87,O87,Q87,S87,U87,W87,Y87,AA87,AC87,AE87))</f>
        <v>0</v>
      </c>
      <c r="E87" s="233">
        <f t="shared" ref="E87" si="90">G87-D87</f>
        <v>0</v>
      </c>
      <c r="F87" s="234">
        <f t="shared" ref="F87" si="91">IF(D87=0,0,E87/D87)</f>
        <v>0</v>
      </c>
      <c r="G87" s="233">
        <f t="shared" ref="G87" si="92">IF(SUM(J87,L87,N87,P87,R87,T87,V87,X87,Z87,AB87,AD87,AF87)=0,0,SUM(J87,L87,N87,P87,R87,T87,V87,X87,Z87,AB87,AD87,AF87))</f>
        <v>0</v>
      </c>
      <c r="H87" s="126">
        <f t="shared" ref="H87" si="93">IF($G$22=0,0,G87/$G$22)</f>
        <v>0</v>
      </c>
      <c r="I87" s="388"/>
      <c r="J87" s="240"/>
      <c r="K87" s="388"/>
      <c r="L87" s="240"/>
      <c r="M87" s="388"/>
      <c r="N87" s="240"/>
      <c r="O87" s="388"/>
      <c r="P87" s="240"/>
      <c r="Q87" s="388"/>
      <c r="R87" s="240"/>
      <c r="S87" s="388"/>
      <c r="T87" s="240"/>
      <c r="U87" s="388"/>
      <c r="V87" s="240"/>
      <c r="W87" s="388"/>
      <c r="X87" s="240"/>
      <c r="Y87" s="388"/>
      <c r="Z87" s="240"/>
      <c r="AA87" s="388"/>
      <c r="AB87" s="240"/>
      <c r="AC87" s="388"/>
      <c r="AD87" s="240"/>
      <c r="AE87" s="388"/>
      <c r="AF87" s="240"/>
    </row>
    <row r="88" spans="2:32" s="151" customFormat="1" ht="15" customHeight="1" thickBot="1" x14ac:dyDescent="0.25">
      <c r="B88" s="374" t="s">
        <v>311</v>
      </c>
      <c r="C88" s="126">
        <f t="shared" si="82"/>
        <v>0</v>
      </c>
      <c r="D88" s="232">
        <f t="shared" si="83"/>
        <v>0</v>
      </c>
      <c r="E88" s="233">
        <f t="shared" si="84"/>
        <v>0</v>
      </c>
      <c r="F88" s="234">
        <f t="shared" si="85"/>
        <v>0</v>
      </c>
      <c r="G88" s="233">
        <f t="shared" si="86"/>
        <v>0</v>
      </c>
      <c r="H88" s="126">
        <f t="shared" si="87"/>
        <v>0</v>
      </c>
      <c r="I88" s="388"/>
      <c r="J88" s="240"/>
      <c r="K88" s="388"/>
      <c r="L88" s="240"/>
      <c r="M88" s="388"/>
      <c r="N88" s="240"/>
      <c r="O88" s="388"/>
      <c r="P88" s="240"/>
      <c r="Q88" s="388"/>
      <c r="R88" s="240"/>
      <c r="S88" s="388"/>
      <c r="T88" s="240"/>
      <c r="U88" s="388"/>
      <c r="V88" s="240"/>
      <c r="W88" s="388"/>
      <c r="X88" s="240"/>
      <c r="Y88" s="388"/>
      <c r="Z88" s="240"/>
      <c r="AA88" s="388"/>
      <c r="AB88" s="240"/>
      <c r="AC88" s="388"/>
      <c r="AD88" s="240"/>
      <c r="AE88" s="388"/>
      <c r="AF88" s="240"/>
    </row>
    <row r="89" spans="2:32" s="151" customFormat="1" ht="15" customHeight="1" thickBot="1" x14ac:dyDescent="0.25">
      <c r="B89" s="380" t="s">
        <v>297</v>
      </c>
      <c r="C89" s="13">
        <f t="shared" si="82"/>
        <v>0</v>
      </c>
      <c r="D89" s="379">
        <f t="shared" si="83"/>
        <v>0</v>
      </c>
      <c r="E89" s="141">
        <f t="shared" si="84"/>
        <v>0</v>
      </c>
      <c r="F89" s="229">
        <f t="shared" si="85"/>
        <v>0</v>
      </c>
      <c r="G89" s="141">
        <f t="shared" si="86"/>
        <v>0</v>
      </c>
      <c r="H89" s="13">
        <f t="shared" si="87"/>
        <v>0</v>
      </c>
      <c r="I89" s="378">
        <f t="shared" ref="I89:AF89" si="94">IF(SUM(I85:I88)=0,0,SUM(I85:I88))</f>
        <v>0</v>
      </c>
      <c r="J89" s="230">
        <f t="shared" si="94"/>
        <v>0</v>
      </c>
      <c r="K89" s="378">
        <f t="shared" si="94"/>
        <v>0</v>
      </c>
      <c r="L89" s="230">
        <f t="shared" si="94"/>
        <v>0</v>
      </c>
      <c r="M89" s="378">
        <f t="shared" si="94"/>
        <v>0</v>
      </c>
      <c r="N89" s="230">
        <f t="shared" si="94"/>
        <v>0</v>
      </c>
      <c r="O89" s="378">
        <f t="shared" si="94"/>
        <v>0</v>
      </c>
      <c r="P89" s="230">
        <f t="shared" si="94"/>
        <v>0</v>
      </c>
      <c r="Q89" s="378">
        <f t="shared" si="94"/>
        <v>0</v>
      </c>
      <c r="R89" s="230">
        <f t="shared" si="94"/>
        <v>0</v>
      </c>
      <c r="S89" s="378">
        <f t="shared" si="94"/>
        <v>0</v>
      </c>
      <c r="T89" s="230">
        <f t="shared" si="94"/>
        <v>0</v>
      </c>
      <c r="U89" s="378">
        <f t="shared" si="94"/>
        <v>0</v>
      </c>
      <c r="V89" s="230">
        <f t="shared" si="94"/>
        <v>0</v>
      </c>
      <c r="W89" s="378">
        <f t="shared" si="94"/>
        <v>0</v>
      </c>
      <c r="X89" s="230">
        <f t="shared" si="94"/>
        <v>0</v>
      </c>
      <c r="Y89" s="378">
        <f t="shared" si="94"/>
        <v>0</v>
      </c>
      <c r="Z89" s="230">
        <f t="shared" si="94"/>
        <v>0</v>
      </c>
      <c r="AA89" s="378">
        <f t="shared" si="94"/>
        <v>0</v>
      </c>
      <c r="AB89" s="230">
        <f t="shared" si="94"/>
        <v>0</v>
      </c>
      <c r="AC89" s="378">
        <f t="shared" si="94"/>
        <v>0</v>
      </c>
      <c r="AD89" s="230">
        <f t="shared" si="94"/>
        <v>0</v>
      </c>
      <c r="AE89" s="378">
        <f t="shared" si="94"/>
        <v>0</v>
      </c>
      <c r="AF89" s="230">
        <f t="shared" si="94"/>
        <v>0</v>
      </c>
    </row>
    <row r="90" spans="2:32" s="149" customFormat="1" ht="15" customHeight="1" x14ac:dyDescent="0.2">
      <c r="B90" s="231" t="s">
        <v>111</v>
      </c>
      <c r="C90" s="126">
        <f t="shared" si="80"/>
        <v>0</v>
      </c>
      <c r="D90" s="232">
        <f t="shared" si="21"/>
        <v>0</v>
      </c>
      <c r="E90" s="233">
        <f t="shared" si="13"/>
        <v>0</v>
      </c>
      <c r="F90" s="234">
        <f t="shared" si="16"/>
        <v>0</v>
      </c>
      <c r="G90" s="233">
        <f t="shared" si="22"/>
        <v>0</v>
      </c>
      <c r="H90" s="126">
        <f t="shared" si="78"/>
        <v>0</v>
      </c>
      <c r="I90" s="235"/>
      <c r="J90" s="236"/>
      <c r="K90" s="235"/>
      <c r="L90" s="236"/>
      <c r="M90" s="235"/>
      <c r="N90" s="236"/>
      <c r="O90" s="235"/>
      <c r="P90" s="236"/>
      <c r="Q90" s="235"/>
      <c r="R90" s="236"/>
      <c r="S90" s="235"/>
      <c r="T90" s="236"/>
      <c r="U90" s="235"/>
      <c r="V90" s="236"/>
      <c r="W90" s="235"/>
      <c r="X90" s="236"/>
      <c r="Y90" s="235"/>
      <c r="Z90" s="236"/>
      <c r="AA90" s="235"/>
      <c r="AB90" s="236"/>
      <c r="AC90" s="235"/>
      <c r="AD90" s="236"/>
      <c r="AE90" s="235"/>
      <c r="AF90" s="236"/>
    </row>
    <row r="91" spans="2:32" s="149" customFormat="1" ht="15" customHeight="1" x14ac:dyDescent="0.2">
      <c r="B91" s="237" t="s">
        <v>255</v>
      </c>
      <c r="C91" s="238">
        <f t="shared" si="80"/>
        <v>0</v>
      </c>
      <c r="D91" s="133">
        <f t="shared" si="21"/>
        <v>0</v>
      </c>
      <c r="E91" s="132">
        <f t="shared" si="13"/>
        <v>0</v>
      </c>
      <c r="F91" s="239">
        <f t="shared" si="16"/>
        <v>0</v>
      </c>
      <c r="G91" s="132">
        <f t="shared" si="22"/>
        <v>0</v>
      </c>
      <c r="H91" s="238">
        <f t="shared" si="78"/>
        <v>0</v>
      </c>
      <c r="I91" s="131"/>
      <c r="J91" s="240"/>
      <c r="K91" s="131"/>
      <c r="L91" s="240"/>
      <c r="M91" s="131"/>
      <c r="N91" s="240"/>
      <c r="O91" s="131"/>
      <c r="P91" s="240"/>
      <c r="Q91" s="131"/>
      <c r="R91" s="240"/>
      <c r="S91" s="131"/>
      <c r="T91" s="240"/>
      <c r="U91" s="131"/>
      <c r="V91" s="240"/>
      <c r="W91" s="131"/>
      <c r="X91" s="240"/>
      <c r="Y91" s="131"/>
      <c r="Z91" s="240"/>
      <c r="AA91" s="131"/>
      <c r="AB91" s="240"/>
      <c r="AC91" s="131"/>
      <c r="AD91" s="240"/>
      <c r="AE91" s="131"/>
      <c r="AF91" s="240"/>
    </row>
    <row r="92" spans="2:32" s="149" customFormat="1" ht="15" customHeight="1" x14ac:dyDescent="0.2">
      <c r="B92" s="237" t="s">
        <v>254</v>
      </c>
      <c r="C92" s="238">
        <f t="shared" si="80"/>
        <v>0</v>
      </c>
      <c r="D92" s="133">
        <f t="shared" ref="D92:D116" si="95">IF(SUM(I92,K92,M92,O92,Q92,S92,U92,W92,Y92,AA92,AC92,AE92)=0,0,SUM(I92,K92,M92,O92,Q92,S92,U92,W92,Y92,AA92,AC92,AE92))</f>
        <v>0</v>
      </c>
      <c r="E92" s="132">
        <f t="shared" ref="E92:E116" si="96">G92-D92</f>
        <v>0</v>
      </c>
      <c r="F92" s="239">
        <f t="shared" si="16"/>
        <v>0</v>
      </c>
      <c r="G92" s="132">
        <f t="shared" ref="G92:G114" si="97">IF(SUM(J92,L92,N92,P92,R92,T92,V92,X92,Z92,AB92,AD92,AF92)=0,0,SUM(J92,L92,N92,P92,R92,T92,V92,X92,Z92,AB92,AD92,AF92))</f>
        <v>0</v>
      </c>
      <c r="H92" s="238">
        <f t="shared" si="78"/>
        <v>0</v>
      </c>
      <c r="I92" s="131"/>
      <c r="J92" s="240"/>
      <c r="K92" s="131"/>
      <c r="L92" s="240"/>
      <c r="M92" s="131"/>
      <c r="N92" s="240"/>
      <c r="O92" s="131"/>
      <c r="P92" s="240"/>
      <c r="Q92" s="131"/>
      <c r="R92" s="240"/>
      <c r="S92" s="131"/>
      <c r="T92" s="240"/>
      <c r="U92" s="131"/>
      <c r="V92" s="240"/>
      <c r="W92" s="131"/>
      <c r="X92" s="240"/>
      <c r="Y92" s="131"/>
      <c r="Z92" s="240"/>
      <c r="AA92" s="131"/>
      <c r="AB92" s="240"/>
      <c r="AC92" s="131"/>
      <c r="AD92" s="240"/>
      <c r="AE92" s="131"/>
      <c r="AF92" s="240"/>
    </row>
    <row r="93" spans="2:32" s="149" customFormat="1" ht="15" customHeight="1" x14ac:dyDescent="0.2">
      <c r="B93" s="237" t="s">
        <v>253</v>
      </c>
      <c r="C93" s="238">
        <f t="shared" ref="C93" si="98">IF($D$22=0,0,D93/$D$22)</f>
        <v>0</v>
      </c>
      <c r="D93" s="133">
        <f t="shared" ref="D93" si="99">IF(SUM(I93,K93,M93,O93,Q93,S93,U93,W93,Y93,AA93,AC93,AE93)=0,0,SUM(I93,K93,M93,O93,Q93,S93,U93,W93,Y93,AA93,AC93,AE93))</f>
        <v>0</v>
      </c>
      <c r="E93" s="132">
        <f t="shared" ref="E93" si="100">G93-D93</f>
        <v>0</v>
      </c>
      <c r="F93" s="239">
        <f t="shared" ref="F93" si="101">IF(D93=0,0,E93/D93)</f>
        <v>0</v>
      </c>
      <c r="G93" s="132">
        <f t="shared" ref="G93" si="102">IF(SUM(J93,L93,N93,P93,R93,T93,V93,X93,Z93,AB93,AD93,AF93)=0,0,SUM(J93,L93,N93,P93,R93,T93,V93,X93,Z93,AB93,AD93,AF93))</f>
        <v>0</v>
      </c>
      <c r="H93" s="238">
        <f t="shared" ref="H93" si="103">IF($G$22=0,0,G93/$G$22)</f>
        <v>0</v>
      </c>
      <c r="I93" s="131"/>
      <c r="J93" s="240"/>
      <c r="K93" s="131"/>
      <c r="L93" s="240"/>
      <c r="M93" s="131"/>
      <c r="N93" s="240"/>
      <c r="O93" s="131"/>
      <c r="P93" s="240"/>
      <c r="Q93" s="131"/>
      <c r="R93" s="240"/>
      <c r="S93" s="131"/>
      <c r="T93" s="240"/>
      <c r="U93" s="131"/>
      <c r="V93" s="240"/>
      <c r="W93" s="131"/>
      <c r="X93" s="240"/>
      <c r="Y93" s="131"/>
      <c r="Z93" s="240"/>
      <c r="AA93" s="131"/>
      <c r="AB93" s="240"/>
      <c r="AC93" s="131"/>
      <c r="AD93" s="240"/>
      <c r="AE93" s="131"/>
      <c r="AF93" s="240"/>
    </row>
    <row r="94" spans="2:32" s="149" customFormat="1" ht="15" customHeight="1" x14ac:dyDescent="0.2">
      <c r="B94" s="237" t="s">
        <v>33</v>
      </c>
      <c r="C94" s="238">
        <f t="shared" si="80"/>
        <v>0</v>
      </c>
      <c r="D94" s="133">
        <f t="shared" si="95"/>
        <v>0</v>
      </c>
      <c r="E94" s="132">
        <f t="shared" si="96"/>
        <v>0</v>
      </c>
      <c r="F94" s="239">
        <f t="shared" ref="F94:F117" si="104">IF(D94=0,0,E94/D94)</f>
        <v>0</v>
      </c>
      <c r="G94" s="132">
        <f t="shared" si="97"/>
        <v>0</v>
      </c>
      <c r="H94" s="238">
        <f t="shared" si="78"/>
        <v>0</v>
      </c>
      <c r="I94" s="131"/>
      <c r="J94" s="240"/>
      <c r="K94" s="131"/>
      <c r="L94" s="240"/>
      <c r="M94" s="131"/>
      <c r="N94" s="240"/>
      <c r="O94" s="131"/>
      <c r="P94" s="240"/>
      <c r="Q94" s="131"/>
      <c r="R94" s="240"/>
      <c r="S94" s="131"/>
      <c r="T94" s="240"/>
      <c r="U94" s="131"/>
      <c r="V94" s="240"/>
      <c r="W94" s="131"/>
      <c r="X94" s="240"/>
      <c r="Y94" s="131"/>
      <c r="Z94" s="240"/>
      <c r="AA94" s="131"/>
      <c r="AB94" s="240"/>
      <c r="AC94" s="131"/>
      <c r="AD94" s="240"/>
      <c r="AE94" s="131"/>
      <c r="AF94" s="240"/>
    </row>
    <row r="95" spans="2:32" s="149" customFormat="1" ht="15" customHeight="1" x14ac:dyDescent="0.2">
      <c r="B95" s="237" t="s">
        <v>251</v>
      </c>
      <c r="C95" s="238">
        <f t="shared" ref="C95:C100" si="105">IF($D$22=0,0,D95/$D$22)</f>
        <v>0</v>
      </c>
      <c r="D95" s="133">
        <f t="shared" si="95"/>
        <v>0</v>
      </c>
      <c r="E95" s="132">
        <f t="shared" si="96"/>
        <v>0</v>
      </c>
      <c r="F95" s="239">
        <f t="shared" si="104"/>
        <v>0</v>
      </c>
      <c r="G95" s="132">
        <f t="shared" si="97"/>
        <v>0</v>
      </c>
      <c r="H95" s="238">
        <f t="shared" si="78"/>
        <v>0</v>
      </c>
      <c r="I95" s="131"/>
      <c r="J95" s="240"/>
      <c r="K95" s="131"/>
      <c r="L95" s="240"/>
      <c r="M95" s="131"/>
      <c r="N95" s="240"/>
      <c r="O95" s="131"/>
      <c r="P95" s="240"/>
      <c r="Q95" s="131"/>
      <c r="R95" s="240"/>
      <c r="S95" s="131"/>
      <c r="T95" s="240"/>
      <c r="U95" s="131"/>
      <c r="V95" s="240"/>
      <c r="W95" s="131"/>
      <c r="X95" s="240"/>
      <c r="Y95" s="131"/>
      <c r="Z95" s="240"/>
      <c r="AA95" s="131"/>
      <c r="AB95" s="240"/>
      <c r="AC95" s="131"/>
      <c r="AD95" s="240"/>
      <c r="AE95" s="131"/>
      <c r="AF95" s="240"/>
    </row>
    <row r="96" spans="2:32" s="149" customFormat="1" ht="15" customHeight="1" x14ac:dyDescent="0.2">
      <c r="B96" s="237" t="s">
        <v>114</v>
      </c>
      <c r="C96" s="238">
        <f t="shared" si="105"/>
        <v>0</v>
      </c>
      <c r="D96" s="133">
        <f>IF(SUM(I96,K96,M96,O96,Q96,S96,U96,W96,Y96,AA96,AC96,AE96)=0,0,SUM(I96,K96,M96,O96,Q96,S96,U96,W96,Y96,AA96,AC96,AE96))</f>
        <v>0</v>
      </c>
      <c r="E96" s="132">
        <f>G96-D96</f>
        <v>0</v>
      </c>
      <c r="F96" s="239">
        <f>IF(D96=0,0,E96/D96)</f>
        <v>0</v>
      </c>
      <c r="G96" s="132">
        <f>IF(SUM(J96,L96,N96,P96,R96,T96,V96,X96,Z96,AB96,AD96,AF96)=0,0,SUM(J96,L96,N96,P96,R96,T96,V96,X96,Z96,AB96,AD96,AF96))</f>
        <v>0</v>
      </c>
      <c r="H96" s="238">
        <f>IF($G$22=0,0,G96/$G$22)</f>
        <v>0</v>
      </c>
      <c r="I96" s="131"/>
      <c r="J96" s="240"/>
      <c r="K96" s="131"/>
      <c r="L96" s="240"/>
      <c r="M96" s="131"/>
      <c r="N96" s="240"/>
      <c r="O96" s="131"/>
      <c r="P96" s="240"/>
      <c r="Q96" s="131"/>
      <c r="R96" s="240"/>
      <c r="S96" s="131"/>
      <c r="T96" s="240"/>
      <c r="U96" s="131"/>
      <c r="V96" s="240"/>
      <c r="W96" s="131"/>
      <c r="X96" s="240"/>
      <c r="Y96" s="131"/>
      <c r="Z96" s="240"/>
      <c r="AA96" s="131"/>
      <c r="AB96" s="240"/>
      <c r="AC96" s="131"/>
      <c r="AD96" s="240"/>
      <c r="AE96" s="131"/>
      <c r="AF96" s="240"/>
    </row>
    <row r="97" spans="2:32" s="149" customFormat="1" ht="15" customHeight="1" x14ac:dyDescent="0.2">
      <c r="B97" s="237" t="s">
        <v>54</v>
      </c>
      <c r="C97" s="238">
        <f t="shared" si="105"/>
        <v>0</v>
      </c>
      <c r="D97" s="133">
        <f t="shared" si="95"/>
        <v>0</v>
      </c>
      <c r="E97" s="132">
        <f t="shared" si="96"/>
        <v>0</v>
      </c>
      <c r="F97" s="239">
        <f t="shared" si="104"/>
        <v>0</v>
      </c>
      <c r="G97" s="132">
        <f t="shared" si="97"/>
        <v>0</v>
      </c>
      <c r="H97" s="238">
        <f t="shared" si="78"/>
        <v>0</v>
      </c>
      <c r="I97" s="131"/>
      <c r="J97" s="240"/>
      <c r="K97" s="131"/>
      <c r="L97" s="240"/>
      <c r="M97" s="131"/>
      <c r="N97" s="240"/>
      <c r="O97" s="131"/>
      <c r="P97" s="240"/>
      <c r="Q97" s="131"/>
      <c r="R97" s="240"/>
      <c r="S97" s="131"/>
      <c r="T97" s="240"/>
      <c r="U97" s="131"/>
      <c r="V97" s="240"/>
      <c r="W97" s="131"/>
      <c r="X97" s="240"/>
      <c r="Y97" s="131"/>
      <c r="Z97" s="240"/>
      <c r="AA97" s="131"/>
      <c r="AB97" s="240"/>
      <c r="AC97" s="131"/>
      <c r="AD97" s="240"/>
      <c r="AE97" s="131"/>
      <c r="AF97" s="240"/>
    </row>
    <row r="98" spans="2:32" s="149" customFormat="1" ht="15" customHeight="1" x14ac:dyDescent="0.2">
      <c r="B98" s="237" t="s">
        <v>113</v>
      </c>
      <c r="C98" s="238">
        <f t="shared" si="105"/>
        <v>0</v>
      </c>
      <c r="D98" s="133">
        <f>IF(SUM(I98,K98,M98,O98,Q98,S98,U98,W98,Y98,AA98,AC98,AE98)=0,0,SUM(I98,K98,M98,O98,Q98,S98,U98,W98,Y98,AA98,AC98,AE98))</f>
        <v>0</v>
      </c>
      <c r="E98" s="132">
        <f>G98-D98</f>
        <v>0</v>
      </c>
      <c r="F98" s="239">
        <f>IF(D98=0,0,E98/D98)</f>
        <v>0</v>
      </c>
      <c r="G98" s="132">
        <f>IF(SUM(J98,L98,N98,P98,R98,T98,V98,X98,Z98,AB98,AD98,AF98)=0,0,SUM(J98,L98,N98,P98,R98,T98,V98,X98,Z98,AB98,AD98,AF98))</f>
        <v>0</v>
      </c>
      <c r="H98" s="238">
        <f>IF($G$22=0,0,G98/$G$22)</f>
        <v>0</v>
      </c>
      <c r="I98" s="131"/>
      <c r="J98" s="240"/>
      <c r="K98" s="131"/>
      <c r="L98" s="240"/>
      <c r="M98" s="131"/>
      <c r="N98" s="240"/>
      <c r="O98" s="131"/>
      <c r="P98" s="240"/>
      <c r="Q98" s="131"/>
      <c r="R98" s="240"/>
      <c r="S98" s="131"/>
      <c r="T98" s="240"/>
      <c r="U98" s="131"/>
      <c r="V98" s="240"/>
      <c r="W98" s="131"/>
      <c r="X98" s="240"/>
      <c r="Y98" s="131"/>
      <c r="Z98" s="240"/>
      <c r="AA98" s="131"/>
      <c r="AB98" s="240"/>
      <c r="AC98" s="131"/>
      <c r="AD98" s="240"/>
      <c r="AE98" s="131"/>
      <c r="AF98" s="240"/>
    </row>
    <row r="99" spans="2:32" s="149" customFormat="1" ht="15" customHeight="1" x14ac:dyDescent="0.2">
      <c r="B99" s="237" t="s">
        <v>236</v>
      </c>
      <c r="C99" s="238">
        <f t="shared" si="105"/>
        <v>0</v>
      </c>
      <c r="D99" s="133">
        <f>IF(SUM(I99,K99,M99,O99,Q99,S99,U99,W99,Y99,AA99,AC99,AE99)=0,0,SUM(I99,K99,M99,O99,Q99,S99,U99,W99,Y99,AA99,AC99,AE99))</f>
        <v>0</v>
      </c>
      <c r="E99" s="132">
        <f>G99-D99</f>
        <v>0</v>
      </c>
      <c r="F99" s="239">
        <f>IF(D99=0,0,E99/D99)</f>
        <v>0</v>
      </c>
      <c r="G99" s="132">
        <f>IF(SUM(J99,L99,N99,P99,R99,T99,V99,X99,Z99,AB99,AD99,AF99)=0,0,SUM(J99,L99,N99,P99,R99,T99,V99,X99,Z99,AB99,AD99,AF99))</f>
        <v>0</v>
      </c>
      <c r="H99" s="238">
        <f>IF($G$22=0,0,G99/$G$22)</f>
        <v>0</v>
      </c>
      <c r="I99" s="131"/>
      <c r="J99" s="240"/>
      <c r="K99" s="131"/>
      <c r="L99" s="240"/>
      <c r="M99" s="131"/>
      <c r="N99" s="240"/>
      <c r="O99" s="131"/>
      <c r="P99" s="240"/>
      <c r="Q99" s="131"/>
      <c r="R99" s="240"/>
      <c r="S99" s="131"/>
      <c r="T99" s="240"/>
      <c r="U99" s="131"/>
      <c r="V99" s="240"/>
      <c r="W99" s="131"/>
      <c r="X99" s="240"/>
      <c r="Y99" s="131"/>
      <c r="Z99" s="240"/>
      <c r="AA99" s="131"/>
      <c r="AB99" s="240"/>
      <c r="AC99" s="131"/>
      <c r="AD99" s="240"/>
      <c r="AE99" s="131"/>
      <c r="AF99" s="240"/>
    </row>
    <row r="100" spans="2:32" s="149" customFormat="1" ht="15" customHeight="1" x14ac:dyDescent="0.2">
      <c r="B100" s="237" t="s">
        <v>252</v>
      </c>
      <c r="C100" s="238">
        <f t="shared" si="105"/>
        <v>0</v>
      </c>
      <c r="D100" s="133">
        <f t="shared" si="95"/>
        <v>0</v>
      </c>
      <c r="E100" s="132">
        <f t="shared" si="96"/>
        <v>0</v>
      </c>
      <c r="F100" s="239">
        <f t="shared" si="104"/>
        <v>0</v>
      </c>
      <c r="G100" s="132">
        <f t="shared" si="97"/>
        <v>0</v>
      </c>
      <c r="H100" s="238">
        <f t="shared" si="78"/>
        <v>0</v>
      </c>
      <c r="I100" s="131"/>
      <c r="J100" s="240"/>
      <c r="K100" s="131"/>
      <c r="L100" s="240"/>
      <c r="M100" s="131"/>
      <c r="N100" s="240"/>
      <c r="O100" s="131"/>
      <c r="P100" s="240"/>
      <c r="Q100" s="131"/>
      <c r="R100" s="240"/>
      <c r="S100" s="131"/>
      <c r="T100" s="240"/>
      <c r="U100" s="131"/>
      <c r="V100" s="240"/>
      <c r="W100" s="131"/>
      <c r="X100" s="240"/>
      <c r="Y100" s="131"/>
      <c r="Z100" s="240"/>
      <c r="AA100" s="131"/>
      <c r="AB100" s="240"/>
      <c r="AC100" s="131"/>
      <c r="AD100" s="240"/>
      <c r="AE100" s="131"/>
      <c r="AF100" s="240"/>
    </row>
    <row r="101" spans="2:32" s="149" customFormat="1" ht="15" customHeight="1" thickBot="1" x14ac:dyDescent="0.25">
      <c r="B101" s="221" t="s">
        <v>68</v>
      </c>
      <c r="C101" s="222">
        <f t="shared" si="80"/>
        <v>0</v>
      </c>
      <c r="D101" s="223">
        <f t="shared" si="95"/>
        <v>0</v>
      </c>
      <c r="E101" s="224">
        <f t="shared" si="96"/>
        <v>0</v>
      </c>
      <c r="F101" s="225">
        <f t="shared" si="104"/>
        <v>0</v>
      </c>
      <c r="G101" s="224">
        <f t="shared" si="97"/>
        <v>0</v>
      </c>
      <c r="H101" s="222">
        <f t="shared" si="78"/>
        <v>0</v>
      </c>
      <c r="I101" s="226"/>
      <c r="J101" s="227"/>
      <c r="K101" s="226"/>
      <c r="L101" s="227"/>
      <c r="M101" s="226"/>
      <c r="N101" s="227"/>
      <c r="O101" s="226"/>
      <c r="P101" s="227"/>
      <c r="Q101" s="226"/>
      <c r="R101" s="227"/>
      <c r="S101" s="226"/>
      <c r="T101" s="227"/>
      <c r="U101" s="226"/>
      <c r="V101" s="227"/>
      <c r="W101" s="226"/>
      <c r="X101" s="227"/>
      <c r="Y101" s="226"/>
      <c r="Z101" s="227"/>
      <c r="AA101" s="226"/>
      <c r="AB101" s="227"/>
      <c r="AC101" s="226"/>
      <c r="AD101" s="227"/>
      <c r="AE101" s="226"/>
      <c r="AF101" s="227"/>
    </row>
    <row r="102" spans="2:32" s="151" customFormat="1" ht="15" customHeight="1" thickBot="1" x14ac:dyDescent="0.25">
      <c r="B102" s="380" t="s">
        <v>22</v>
      </c>
      <c r="C102" s="13">
        <f t="shared" si="80"/>
        <v>0</v>
      </c>
      <c r="D102" s="379">
        <f t="shared" si="95"/>
        <v>0</v>
      </c>
      <c r="E102" s="141">
        <f t="shared" si="96"/>
        <v>0</v>
      </c>
      <c r="F102" s="229">
        <f t="shared" si="104"/>
        <v>0</v>
      </c>
      <c r="G102" s="141">
        <f t="shared" si="97"/>
        <v>0</v>
      </c>
      <c r="H102" s="13">
        <f t="shared" si="78"/>
        <v>0</v>
      </c>
      <c r="I102" s="378">
        <f>IF(SUM(I90:I101)=0,0,SUM(I90:I101))</f>
        <v>0</v>
      </c>
      <c r="J102" s="230">
        <f>IF(SUM(J90:J101)=0,0,SUM(J90:J101))</f>
        <v>0</v>
      </c>
      <c r="K102" s="379">
        <f t="shared" ref="K102:AF102" si="106">IF(SUM(K90:K101)=0,0,SUM(K90:K101))</f>
        <v>0</v>
      </c>
      <c r="L102" s="230">
        <f t="shared" si="106"/>
        <v>0</v>
      </c>
      <c r="M102" s="378">
        <f t="shared" si="106"/>
        <v>0</v>
      </c>
      <c r="N102" s="230">
        <f t="shared" si="106"/>
        <v>0</v>
      </c>
      <c r="O102" s="379">
        <f t="shared" si="106"/>
        <v>0</v>
      </c>
      <c r="P102" s="230">
        <f t="shared" si="106"/>
        <v>0</v>
      </c>
      <c r="Q102" s="378">
        <f t="shared" si="106"/>
        <v>0</v>
      </c>
      <c r="R102" s="230">
        <f t="shared" si="106"/>
        <v>0</v>
      </c>
      <c r="S102" s="379">
        <f t="shared" si="106"/>
        <v>0</v>
      </c>
      <c r="T102" s="230">
        <f t="shared" si="106"/>
        <v>0</v>
      </c>
      <c r="U102" s="379">
        <f t="shared" si="106"/>
        <v>0</v>
      </c>
      <c r="V102" s="230">
        <f t="shared" si="106"/>
        <v>0</v>
      </c>
      <c r="W102" s="378">
        <f t="shared" si="106"/>
        <v>0</v>
      </c>
      <c r="X102" s="230">
        <f t="shared" si="106"/>
        <v>0</v>
      </c>
      <c r="Y102" s="378">
        <f t="shared" si="106"/>
        <v>0</v>
      </c>
      <c r="Z102" s="230">
        <f t="shared" si="106"/>
        <v>0</v>
      </c>
      <c r="AA102" s="379">
        <f t="shared" si="106"/>
        <v>0</v>
      </c>
      <c r="AB102" s="230">
        <f t="shared" si="106"/>
        <v>0</v>
      </c>
      <c r="AC102" s="379">
        <f t="shared" si="106"/>
        <v>0</v>
      </c>
      <c r="AD102" s="230">
        <f t="shared" si="106"/>
        <v>0</v>
      </c>
      <c r="AE102" s="379">
        <f t="shared" si="106"/>
        <v>0</v>
      </c>
      <c r="AF102" s="230">
        <f t="shared" si="106"/>
        <v>0</v>
      </c>
    </row>
    <row r="103" spans="2:32" s="149" customFormat="1" ht="15" customHeight="1" x14ac:dyDescent="0.2">
      <c r="B103" s="215" t="s">
        <v>272</v>
      </c>
      <c r="C103" s="126">
        <f t="shared" si="80"/>
        <v>0</v>
      </c>
      <c r="D103" s="232">
        <f t="shared" si="95"/>
        <v>0</v>
      </c>
      <c r="E103" s="233">
        <f t="shared" si="96"/>
        <v>0</v>
      </c>
      <c r="F103" s="234">
        <f t="shared" si="104"/>
        <v>0</v>
      </c>
      <c r="G103" s="233">
        <f t="shared" si="97"/>
        <v>0</v>
      </c>
      <c r="H103" s="126">
        <f t="shared" si="78"/>
        <v>0</v>
      </c>
      <c r="I103" s="219"/>
      <c r="J103" s="220"/>
      <c r="K103" s="219"/>
      <c r="L103" s="220"/>
      <c r="M103" s="219"/>
      <c r="N103" s="220"/>
      <c r="O103" s="219"/>
      <c r="P103" s="220"/>
      <c r="Q103" s="219"/>
      <c r="R103" s="220"/>
      <c r="S103" s="219"/>
      <c r="T103" s="220"/>
      <c r="U103" s="219"/>
      <c r="V103" s="220"/>
      <c r="W103" s="219"/>
      <c r="X103" s="220"/>
      <c r="Y103" s="219"/>
      <c r="Z103" s="220"/>
      <c r="AA103" s="219"/>
      <c r="AB103" s="220"/>
      <c r="AC103" s="219"/>
      <c r="AD103" s="220"/>
      <c r="AE103" s="219"/>
      <c r="AF103" s="220"/>
    </row>
    <row r="104" spans="2:32" s="149" customFormat="1" ht="15" customHeight="1" x14ac:dyDescent="0.2">
      <c r="B104" s="231" t="s">
        <v>233</v>
      </c>
      <c r="C104" s="126">
        <f t="shared" si="80"/>
        <v>0</v>
      </c>
      <c r="D104" s="232">
        <f t="shared" si="95"/>
        <v>0</v>
      </c>
      <c r="E104" s="233">
        <f t="shared" si="96"/>
        <v>0</v>
      </c>
      <c r="F104" s="234">
        <f t="shared" si="104"/>
        <v>0</v>
      </c>
      <c r="G104" s="233">
        <f t="shared" si="97"/>
        <v>0</v>
      </c>
      <c r="H104" s="126">
        <f t="shared" si="78"/>
        <v>0</v>
      </c>
      <c r="I104" s="235"/>
      <c r="J104" s="236"/>
      <c r="K104" s="235"/>
      <c r="L104" s="236"/>
      <c r="M104" s="235"/>
      <c r="N104" s="236"/>
      <c r="O104" s="235"/>
      <c r="P104" s="236"/>
      <c r="Q104" s="235"/>
      <c r="R104" s="236"/>
      <c r="S104" s="235"/>
      <c r="T104" s="236"/>
      <c r="U104" s="235"/>
      <c r="V104" s="236"/>
      <c r="W104" s="235"/>
      <c r="X104" s="236"/>
      <c r="Y104" s="235"/>
      <c r="Z104" s="236"/>
      <c r="AA104" s="235"/>
      <c r="AB104" s="236"/>
      <c r="AC104" s="235"/>
      <c r="AD104" s="236"/>
      <c r="AE104" s="235"/>
      <c r="AF104" s="236"/>
    </row>
    <row r="105" spans="2:32" s="149" customFormat="1" ht="15" customHeight="1" x14ac:dyDescent="0.2">
      <c r="B105" s="231" t="s">
        <v>234</v>
      </c>
      <c r="C105" s="126">
        <f t="shared" ref="C105" si="107">IF($D$22=0,0,D105/$D$22)</f>
        <v>0</v>
      </c>
      <c r="D105" s="232">
        <f t="shared" ref="D105" si="108">IF(SUM(I105,K105,M105,O105,Q105,S105,U105,W105,Y105,AA105,AC105,AE105)=0,0,SUM(I105,K105,M105,O105,Q105,S105,U105,W105,Y105,AA105,AC105,AE105))</f>
        <v>0</v>
      </c>
      <c r="E105" s="233">
        <f t="shared" ref="E105" si="109">G105-D105</f>
        <v>0</v>
      </c>
      <c r="F105" s="234">
        <f t="shared" ref="F105" si="110">IF(D105=0,0,E105/D105)</f>
        <v>0</v>
      </c>
      <c r="G105" s="233">
        <f t="shared" ref="G105" si="111">IF(SUM(J105,L105,N105,P105,R105,T105,V105,X105,Z105,AB105,AD105,AF105)=0,0,SUM(J105,L105,N105,P105,R105,T105,V105,X105,Z105,AB105,AD105,AF105))</f>
        <v>0</v>
      </c>
      <c r="H105" s="126">
        <f t="shared" ref="H105" si="112">IF($G$22=0,0,G105/$G$22)</f>
        <v>0</v>
      </c>
      <c r="I105" s="235"/>
      <c r="J105" s="236"/>
      <c r="K105" s="235"/>
      <c r="L105" s="236"/>
      <c r="M105" s="235"/>
      <c r="N105" s="236"/>
      <c r="O105" s="235"/>
      <c r="P105" s="236"/>
      <c r="Q105" s="235"/>
      <c r="R105" s="236"/>
      <c r="S105" s="235"/>
      <c r="T105" s="236"/>
      <c r="U105" s="235"/>
      <c r="V105" s="236"/>
      <c r="W105" s="235"/>
      <c r="X105" s="236"/>
      <c r="Y105" s="235"/>
      <c r="Z105" s="236"/>
      <c r="AA105" s="235"/>
      <c r="AB105" s="236"/>
      <c r="AC105" s="235"/>
      <c r="AD105" s="236"/>
      <c r="AE105" s="235"/>
      <c r="AF105" s="236"/>
    </row>
    <row r="106" spans="2:32" s="149" customFormat="1" ht="15" customHeight="1" x14ac:dyDescent="0.2">
      <c r="B106" s="231" t="s">
        <v>53</v>
      </c>
      <c r="C106" s="126">
        <f>IF($D$22=0,0,D106/$D$22)</f>
        <v>0</v>
      </c>
      <c r="D106" s="232">
        <f>IF(SUM(I106,K106,M106,O106,Q106,S106,U106,W106,Y106,AA106,AC106,AE106)=0,0,SUM(I106,K106,M106,O106,Q106,S106,U106,W106,Y106,AA106,AC106,AE106))</f>
        <v>0</v>
      </c>
      <c r="E106" s="233">
        <f>G106-D106</f>
        <v>0</v>
      </c>
      <c r="F106" s="234">
        <f>IF(D106=0,0,E106/D106)</f>
        <v>0</v>
      </c>
      <c r="G106" s="233">
        <f>IF(SUM(J106,L106,N106,P106,R106,T106,V106,X106,Z106,AB106,AD106,AF106)=0,0,SUM(J106,L106,N106,P106,R106,T106,V106,X106,Z106,AB106,AD106,AF106))</f>
        <v>0</v>
      </c>
      <c r="H106" s="126">
        <f>IF($G$22=0,0,G106/$G$22)</f>
        <v>0</v>
      </c>
      <c r="I106" s="235"/>
      <c r="J106" s="236"/>
      <c r="K106" s="235"/>
      <c r="L106" s="236"/>
      <c r="M106" s="235"/>
      <c r="N106" s="236"/>
      <c r="O106" s="235"/>
      <c r="P106" s="236"/>
      <c r="Q106" s="235"/>
      <c r="R106" s="236"/>
      <c r="S106" s="235"/>
      <c r="T106" s="236"/>
      <c r="U106" s="235"/>
      <c r="V106" s="236"/>
      <c r="W106" s="235"/>
      <c r="X106" s="236"/>
      <c r="Y106" s="235"/>
      <c r="Z106" s="236"/>
      <c r="AA106" s="235"/>
      <c r="AB106" s="236"/>
      <c r="AC106" s="235"/>
      <c r="AD106" s="236"/>
      <c r="AE106" s="235"/>
      <c r="AF106" s="236"/>
    </row>
    <row r="107" spans="2:32" s="149" customFormat="1" ht="15" customHeight="1" x14ac:dyDescent="0.2">
      <c r="B107" s="237" t="s">
        <v>12</v>
      </c>
      <c r="C107" s="238">
        <f>IF($D$22=0,0,D107/$D$22)</f>
        <v>0</v>
      </c>
      <c r="D107" s="133">
        <f t="shared" si="95"/>
        <v>0</v>
      </c>
      <c r="E107" s="132">
        <f t="shared" si="96"/>
        <v>0</v>
      </c>
      <c r="F107" s="239">
        <f t="shared" si="104"/>
        <v>0</v>
      </c>
      <c r="G107" s="132">
        <f t="shared" si="97"/>
        <v>0</v>
      </c>
      <c r="H107" s="238">
        <f t="shared" si="78"/>
        <v>0</v>
      </c>
      <c r="I107" s="131"/>
      <c r="J107" s="240"/>
      <c r="K107" s="131"/>
      <c r="L107" s="240"/>
      <c r="M107" s="131"/>
      <c r="N107" s="240"/>
      <c r="O107" s="131"/>
      <c r="P107" s="240"/>
      <c r="Q107" s="131"/>
      <c r="R107" s="240"/>
      <c r="S107" s="131"/>
      <c r="T107" s="240"/>
      <c r="U107" s="131"/>
      <c r="V107" s="240"/>
      <c r="W107" s="131"/>
      <c r="X107" s="240"/>
      <c r="Y107" s="131"/>
      <c r="Z107" s="240"/>
      <c r="AA107" s="131"/>
      <c r="AB107" s="240"/>
      <c r="AC107" s="131"/>
      <c r="AD107" s="240"/>
      <c r="AE107" s="131"/>
      <c r="AF107" s="240"/>
    </row>
    <row r="108" spans="2:32" s="149" customFormat="1" ht="15" customHeight="1" x14ac:dyDescent="0.2">
      <c r="B108" s="237" t="s">
        <v>13</v>
      </c>
      <c r="C108" s="238">
        <f t="shared" si="80"/>
        <v>0</v>
      </c>
      <c r="D108" s="133">
        <f t="shared" si="95"/>
        <v>0</v>
      </c>
      <c r="E108" s="132">
        <f t="shared" si="96"/>
        <v>0</v>
      </c>
      <c r="F108" s="239">
        <f t="shared" si="104"/>
        <v>0</v>
      </c>
      <c r="G108" s="132">
        <f t="shared" si="97"/>
        <v>0</v>
      </c>
      <c r="H108" s="238">
        <f t="shared" si="78"/>
        <v>0</v>
      </c>
      <c r="I108" s="131"/>
      <c r="J108" s="240"/>
      <c r="K108" s="131"/>
      <c r="L108" s="240"/>
      <c r="M108" s="131"/>
      <c r="N108" s="240"/>
      <c r="O108" s="131"/>
      <c r="P108" s="240"/>
      <c r="Q108" s="131"/>
      <c r="R108" s="240"/>
      <c r="S108" s="131"/>
      <c r="T108" s="240"/>
      <c r="U108" s="131"/>
      <c r="V108" s="240"/>
      <c r="W108" s="131"/>
      <c r="X108" s="240"/>
      <c r="Y108" s="131"/>
      <c r="Z108" s="240"/>
      <c r="AA108" s="131"/>
      <c r="AB108" s="240"/>
      <c r="AC108" s="131"/>
      <c r="AD108" s="240"/>
      <c r="AE108" s="131"/>
      <c r="AF108" s="240"/>
    </row>
    <row r="109" spans="2:32" s="149" customFormat="1" ht="15" customHeight="1" x14ac:dyDescent="0.2">
      <c r="B109" s="237" t="s">
        <v>14</v>
      </c>
      <c r="C109" s="238">
        <f t="shared" si="80"/>
        <v>0</v>
      </c>
      <c r="D109" s="133">
        <f t="shared" si="95"/>
        <v>0</v>
      </c>
      <c r="E109" s="132">
        <f t="shared" si="96"/>
        <v>0</v>
      </c>
      <c r="F109" s="239">
        <f t="shared" si="104"/>
        <v>0</v>
      </c>
      <c r="G109" s="132">
        <f t="shared" si="97"/>
        <v>0</v>
      </c>
      <c r="H109" s="238">
        <f t="shared" si="78"/>
        <v>0</v>
      </c>
      <c r="I109" s="131"/>
      <c r="J109" s="240"/>
      <c r="K109" s="131"/>
      <c r="L109" s="240"/>
      <c r="M109" s="131"/>
      <c r="N109" s="240"/>
      <c r="O109" s="131"/>
      <c r="P109" s="240"/>
      <c r="Q109" s="131"/>
      <c r="R109" s="240"/>
      <c r="S109" s="131"/>
      <c r="T109" s="240"/>
      <c r="U109" s="131"/>
      <c r="V109" s="240"/>
      <c r="W109" s="131"/>
      <c r="X109" s="240"/>
      <c r="Y109" s="131"/>
      <c r="Z109" s="240"/>
      <c r="AA109" s="131"/>
      <c r="AB109" s="240"/>
      <c r="AC109" s="131"/>
      <c r="AD109" s="240"/>
      <c r="AE109" s="131"/>
      <c r="AF109" s="240"/>
    </row>
    <row r="110" spans="2:32" s="149" customFormat="1" ht="15" customHeight="1" x14ac:dyDescent="0.2">
      <c r="B110" s="237" t="s">
        <v>15</v>
      </c>
      <c r="C110" s="238">
        <f>IF($D$22=0,0,D110/$D$22)</f>
        <v>0</v>
      </c>
      <c r="D110" s="133">
        <f>IF(SUM(I110,K110,M110,O110,Q110,S110,U110,W110,Y110,AA110,AC110,AE110)=0,0,SUM(I110,K110,M110,O110,Q110,S110,U110,W110,Y110,AA110,AC110,AE110))</f>
        <v>0</v>
      </c>
      <c r="E110" s="132">
        <f>G110-D110</f>
        <v>0</v>
      </c>
      <c r="F110" s="239">
        <f>IF(D110=0,0,E110/D110)</f>
        <v>0</v>
      </c>
      <c r="G110" s="132">
        <f>IF(SUM(J110,L110,N110,P110,R110,T110,V110,X110,Z110,AB110,AD110,AF110)=0,0,SUM(J110,L110,N110,P110,R110,T110,V110,X110,Z110,AB110,AD110,AF110))</f>
        <v>0</v>
      </c>
      <c r="H110" s="238">
        <f>IF($G$22=0,0,G110/$G$22)</f>
        <v>0</v>
      </c>
      <c r="I110" s="131"/>
      <c r="J110" s="240"/>
      <c r="K110" s="131"/>
      <c r="L110" s="240"/>
      <c r="M110" s="131"/>
      <c r="N110" s="240"/>
      <c r="O110" s="131"/>
      <c r="P110" s="240"/>
      <c r="Q110" s="131"/>
      <c r="R110" s="240"/>
      <c r="S110" s="131"/>
      <c r="T110" s="240"/>
      <c r="U110" s="131"/>
      <c r="V110" s="240"/>
      <c r="W110" s="131"/>
      <c r="X110" s="240"/>
      <c r="Y110" s="131"/>
      <c r="Z110" s="240"/>
      <c r="AA110" s="131"/>
      <c r="AB110" s="240"/>
      <c r="AC110" s="131"/>
      <c r="AD110" s="240"/>
      <c r="AE110" s="131"/>
      <c r="AF110" s="240"/>
    </row>
    <row r="111" spans="2:32" s="149" customFormat="1" ht="15" customHeight="1" x14ac:dyDescent="0.2">
      <c r="B111" s="237" t="s">
        <v>276</v>
      </c>
      <c r="C111" s="238">
        <f t="shared" si="80"/>
        <v>0</v>
      </c>
      <c r="D111" s="133">
        <f t="shared" si="95"/>
        <v>0</v>
      </c>
      <c r="E111" s="132">
        <f t="shared" si="96"/>
        <v>0</v>
      </c>
      <c r="F111" s="239">
        <f t="shared" si="104"/>
        <v>0</v>
      </c>
      <c r="G111" s="132">
        <f t="shared" si="97"/>
        <v>0</v>
      </c>
      <c r="H111" s="238">
        <f t="shared" si="78"/>
        <v>0</v>
      </c>
      <c r="I111" s="131"/>
      <c r="J111" s="240"/>
      <c r="K111" s="131"/>
      <c r="L111" s="240"/>
      <c r="M111" s="131"/>
      <c r="N111" s="240"/>
      <c r="O111" s="131"/>
      <c r="P111" s="240"/>
      <c r="Q111" s="131"/>
      <c r="R111" s="240"/>
      <c r="S111" s="131"/>
      <c r="T111" s="240"/>
      <c r="U111" s="131"/>
      <c r="V111" s="240"/>
      <c r="W111" s="131"/>
      <c r="X111" s="240"/>
      <c r="Y111" s="131"/>
      <c r="Z111" s="240"/>
      <c r="AA111" s="131"/>
      <c r="AB111" s="240"/>
      <c r="AC111" s="131"/>
      <c r="AD111" s="240"/>
      <c r="AE111" s="131"/>
      <c r="AF111" s="240"/>
    </row>
    <row r="112" spans="2:32" s="149" customFormat="1" ht="15" customHeight="1" x14ac:dyDescent="0.2">
      <c r="B112" s="221" t="s">
        <v>77</v>
      </c>
      <c r="C112" s="238">
        <f>IF($D$22=0,0,D112/$D$22)</f>
        <v>0</v>
      </c>
      <c r="D112" s="133">
        <f>IF(SUM(I112,K112,M112,O112,Q112,S112,U112,W112,Y112,AA112,AC112,AE112)=0,0,SUM(I112,K112,M112,O112,Q112,S112,U112,W112,Y112,AA112,AC112,AE112))</f>
        <v>0</v>
      </c>
      <c r="E112" s="132">
        <f>G112-D112</f>
        <v>0</v>
      </c>
      <c r="F112" s="239">
        <f>IF(D112=0,0,E112/D112)</f>
        <v>0</v>
      </c>
      <c r="G112" s="132">
        <f>IF(SUM(J112,L112,N112,P112,R112,T112,V112,X112,Z112,AB112,AD112,AF112)=0,0,SUM(J112,L112,N112,P112,R112,T112,V112,X112,Z112,AB112,AD112,AF112))</f>
        <v>0</v>
      </c>
      <c r="H112" s="238">
        <f>IF($G$22=0,0,G112/$G$22)</f>
        <v>0</v>
      </c>
      <c r="I112" s="131"/>
      <c r="J112" s="240"/>
      <c r="K112" s="131"/>
      <c r="L112" s="240"/>
      <c r="M112" s="131"/>
      <c r="N112" s="240"/>
      <c r="O112" s="131"/>
      <c r="P112" s="240"/>
      <c r="Q112" s="131"/>
      <c r="R112" s="240"/>
      <c r="S112" s="131"/>
      <c r="T112" s="240"/>
      <c r="U112" s="131"/>
      <c r="V112" s="240"/>
      <c r="W112" s="131"/>
      <c r="X112" s="240"/>
      <c r="Y112" s="131"/>
      <c r="Z112" s="240"/>
      <c r="AA112" s="131"/>
      <c r="AB112" s="240"/>
      <c r="AC112" s="131"/>
      <c r="AD112" s="240"/>
      <c r="AE112" s="131"/>
      <c r="AF112" s="240"/>
    </row>
    <row r="113" spans="2:32" s="149" customFormat="1" ht="15" customHeight="1" thickBot="1" x14ac:dyDescent="0.25">
      <c r="B113" s="221" t="s">
        <v>34</v>
      </c>
      <c r="C113" s="222">
        <f t="shared" si="80"/>
        <v>0</v>
      </c>
      <c r="D113" s="223">
        <f t="shared" si="95"/>
        <v>0</v>
      </c>
      <c r="E113" s="224">
        <f t="shared" si="96"/>
        <v>0</v>
      </c>
      <c r="F113" s="225">
        <f t="shared" si="104"/>
        <v>0</v>
      </c>
      <c r="G113" s="224">
        <f t="shared" si="97"/>
        <v>0</v>
      </c>
      <c r="H113" s="222">
        <f t="shared" si="78"/>
        <v>0</v>
      </c>
      <c r="I113" s="226"/>
      <c r="J113" s="227"/>
      <c r="K113" s="226"/>
      <c r="L113" s="227"/>
      <c r="M113" s="226"/>
      <c r="N113" s="227"/>
      <c r="O113" s="226"/>
      <c r="P113" s="227"/>
      <c r="Q113" s="226"/>
      <c r="R113" s="227"/>
      <c r="S113" s="226"/>
      <c r="T113" s="227"/>
      <c r="U113" s="226"/>
      <c r="V113" s="227"/>
      <c r="W113" s="226"/>
      <c r="X113" s="227"/>
      <c r="Y113" s="226"/>
      <c r="Z113" s="227"/>
      <c r="AA113" s="226"/>
      <c r="AB113" s="227"/>
      <c r="AC113" s="226"/>
      <c r="AD113" s="227"/>
      <c r="AE113" s="226"/>
      <c r="AF113" s="227"/>
    </row>
    <row r="114" spans="2:32" s="151" customFormat="1" ht="15" customHeight="1" thickBot="1" x14ac:dyDescent="0.25">
      <c r="B114" s="380" t="s">
        <v>24</v>
      </c>
      <c r="C114" s="13">
        <f t="shared" si="80"/>
        <v>0</v>
      </c>
      <c r="D114" s="379">
        <f t="shared" si="95"/>
        <v>0</v>
      </c>
      <c r="E114" s="141">
        <f t="shared" si="96"/>
        <v>0</v>
      </c>
      <c r="F114" s="229">
        <f t="shared" si="104"/>
        <v>0</v>
      </c>
      <c r="G114" s="141">
        <f t="shared" si="97"/>
        <v>0</v>
      </c>
      <c r="H114" s="13">
        <f t="shared" si="78"/>
        <v>0</v>
      </c>
      <c r="I114" s="378">
        <f>IF(SUM(I103:I113)=0,0,SUM(I103:I113))</f>
        <v>0</v>
      </c>
      <c r="J114" s="230">
        <f>IF(SUM(J103:J113)=0,0,SUM(J103:J113))</f>
        <v>0</v>
      </c>
      <c r="K114" s="378">
        <f t="shared" ref="K114:AF114" si="113">IF(SUM(K103:K113)=0,0,SUM(K103:K113))</f>
        <v>0</v>
      </c>
      <c r="L114" s="230">
        <f t="shared" si="113"/>
        <v>0</v>
      </c>
      <c r="M114" s="378">
        <f t="shared" si="113"/>
        <v>0</v>
      </c>
      <c r="N114" s="230">
        <f t="shared" si="113"/>
        <v>0</v>
      </c>
      <c r="O114" s="378">
        <f t="shared" si="113"/>
        <v>0</v>
      </c>
      <c r="P114" s="230">
        <f t="shared" si="113"/>
        <v>0</v>
      </c>
      <c r="Q114" s="378">
        <f t="shared" si="113"/>
        <v>0</v>
      </c>
      <c r="R114" s="230">
        <f t="shared" si="113"/>
        <v>0</v>
      </c>
      <c r="S114" s="378">
        <f t="shared" si="113"/>
        <v>0</v>
      </c>
      <c r="T114" s="230">
        <f t="shared" si="113"/>
        <v>0</v>
      </c>
      <c r="U114" s="378">
        <f t="shared" si="113"/>
        <v>0</v>
      </c>
      <c r="V114" s="230">
        <f t="shared" si="113"/>
        <v>0</v>
      </c>
      <c r="W114" s="378">
        <f t="shared" si="113"/>
        <v>0</v>
      </c>
      <c r="X114" s="230">
        <f t="shared" si="113"/>
        <v>0</v>
      </c>
      <c r="Y114" s="378">
        <f t="shared" si="113"/>
        <v>0</v>
      </c>
      <c r="Z114" s="230">
        <f t="shared" si="113"/>
        <v>0</v>
      </c>
      <c r="AA114" s="378">
        <f t="shared" si="113"/>
        <v>0</v>
      </c>
      <c r="AB114" s="230">
        <f t="shared" si="113"/>
        <v>0</v>
      </c>
      <c r="AC114" s="378">
        <f t="shared" si="113"/>
        <v>0</v>
      </c>
      <c r="AD114" s="230">
        <f t="shared" si="113"/>
        <v>0</v>
      </c>
      <c r="AE114" s="378">
        <f t="shared" si="113"/>
        <v>0</v>
      </c>
      <c r="AF114" s="230">
        <f t="shared" si="113"/>
        <v>0</v>
      </c>
    </row>
    <row r="115" spans="2:32" s="151" customFormat="1" ht="15" customHeight="1" thickBot="1" x14ac:dyDescent="0.25">
      <c r="B115" s="380" t="s">
        <v>73</v>
      </c>
      <c r="C115" s="13">
        <f>IF($D$22=0,0,D115/$D$22)</f>
        <v>0</v>
      </c>
      <c r="D115" s="379">
        <f>IF(SUM(I115,K115,M115,O115,Q115,S115,U115,W115,Y115,AA115,AC115,AE115)=0,0,SUM(I115,K115,M115,O115,Q115,S115,U115,W115,Y115,AA115,AC115,AE115))</f>
        <v>0</v>
      </c>
      <c r="E115" s="141">
        <f>G115-D115</f>
        <v>0</v>
      </c>
      <c r="F115" s="229">
        <f>IF(D115=0,0,E115/D115)</f>
        <v>0</v>
      </c>
      <c r="G115" s="141">
        <f>IF(SUM(J115,L115,N115,P115,R115,T115,V115,X115,Z115,AB115,AD115,AF115)=0,0,SUM(J115,L115,N115,P115,R115,T115,V115,X115,Z115,AB115,AD115,AF115))</f>
        <v>0</v>
      </c>
      <c r="H115" s="13">
        <f>IF($G$22=0,0,G115/$G$22)</f>
        <v>0</v>
      </c>
      <c r="I115" s="378">
        <f>IF(SUM(I31,I35,I44,I57,I66,I70,I79,I83,I88,I101,I111)=0,0,SUM(I31,I35,I44,I57,I66,I70,I79,I83,I88,I101,I111))</f>
        <v>0</v>
      </c>
      <c r="J115" s="230">
        <f>IF(SUM(J31,J35,J44,J57,J66,J70,J79,J83,J88,J101,J111)=0,0,SUM(J31,J35,J44,J57,J66,J70,J79,J83,J88,J101,J111))</f>
        <v>0</v>
      </c>
      <c r="K115" s="400">
        <f t="shared" ref="K115:AF115" si="114">IF(SUM(K31,K35,K44,K57,K66,K70,K79,K83,K88,K101,K111)=0,0,SUM(K31,K35,K44,K57,K66,K70,K79,K83,K88,K101,K111))</f>
        <v>0</v>
      </c>
      <c r="L115" s="230">
        <f t="shared" si="114"/>
        <v>0</v>
      </c>
      <c r="M115" s="400">
        <f t="shared" si="114"/>
        <v>0</v>
      </c>
      <c r="N115" s="230">
        <f t="shared" si="114"/>
        <v>0</v>
      </c>
      <c r="O115" s="400">
        <f t="shared" si="114"/>
        <v>0</v>
      </c>
      <c r="P115" s="230">
        <f t="shared" si="114"/>
        <v>0</v>
      </c>
      <c r="Q115" s="400">
        <f t="shared" si="114"/>
        <v>0</v>
      </c>
      <c r="R115" s="230">
        <f t="shared" si="114"/>
        <v>0</v>
      </c>
      <c r="S115" s="400">
        <f t="shared" si="114"/>
        <v>0</v>
      </c>
      <c r="T115" s="230">
        <f t="shared" si="114"/>
        <v>0</v>
      </c>
      <c r="U115" s="400">
        <f t="shared" si="114"/>
        <v>0</v>
      </c>
      <c r="V115" s="230">
        <f t="shared" si="114"/>
        <v>0</v>
      </c>
      <c r="W115" s="400">
        <f t="shared" si="114"/>
        <v>0</v>
      </c>
      <c r="X115" s="230">
        <f t="shared" si="114"/>
        <v>0</v>
      </c>
      <c r="Y115" s="400">
        <f t="shared" si="114"/>
        <v>0</v>
      </c>
      <c r="Z115" s="230">
        <f t="shared" si="114"/>
        <v>0</v>
      </c>
      <c r="AA115" s="400">
        <f t="shared" si="114"/>
        <v>0</v>
      </c>
      <c r="AB115" s="230">
        <f t="shared" si="114"/>
        <v>0</v>
      </c>
      <c r="AC115" s="400">
        <f t="shared" si="114"/>
        <v>0</v>
      </c>
      <c r="AD115" s="230">
        <f t="shared" si="114"/>
        <v>0</v>
      </c>
      <c r="AE115" s="400">
        <f t="shared" si="114"/>
        <v>0</v>
      </c>
      <c r="AF115" s="230">
        <f t="shared" si="114"/>
        <v>0</v>
      </c>
    </row>
    <row r="116" spans="2:32" s="151" customFormat="1" ht="15" customHeight="1" thickBot="1" x14ac:dyDescent="0.25">
      <c r="B116" s="380" t="s">
        <v>26</v>
      </c>
      <c r="C116" s="13">
        <f t="shared" si="80"/>
        <v>0</v>
      </c>
      <c r="D116" s="379">
        <f t="shared" si="95"/>
        <v>0</v>
      </c>
      <c r="E116" s="141">
        <f t="shared" si="96"/>
        <v>0</v>
      </c>
      <c r="F116" s="229">
        <f t="shared" si="104"/>
        <v>0</v>
      </c>
      <c r="G116" s="141">
        <f>IF(SUM(J116,L116,N116,P116,R116,T116,V116,X116,Z116,AB116,AD116,AF116)=0,0,SUM(J116,L116,N116,P116,R116,T116,V116,X116,Z116,AB116,AD116,AF116))</f>
        <v>0</v>
      </c>
      <c r="H116" s="13">
        <f t="shared" si="78"/>
        <v>0</v>
      </c>
      <c r="I116" s="378">
        <f t="shared" ref="I116:AF116" si="115">IF(SUM(I26,I32,I36,I37,I41,I45,I58,I62,I71,I72,I80,I84,I89,I102,I114)=0,0,SUM(I26,I32,I36,I37,I41,I45,I58,I62,I71,I72,I80,I84,I89,I102,I114))</f>
        <v>0</v>
      </c>
      <c r="J116" s="230">
        <f t="shared" si="115"/>
        <v>0</v>
      </c>
      <c r="K116" s="382">
        <f t="shared" si="115"/>
        <v>0</v>
      </c>
      <c r="L116" s="230">
        <f t="shared" si="115"/>
        <v>0</v>
      </c>
      <c r="M116" s="382">
        <f t="shared" si="115"/>
        <v>0</v>
      </c>
      <c r="N116" s="230">
        <f t="shared" si="115"/>
        <v>0</v>
      </c>
      <c r="O116" s="382">
        <f t="shared" si="115"/>
        <v>0</v>
      </c>
      <c r="P116" s="230">
        <f t="shared" si="115"/>
        <v>0</v>
      </c>
      <c r="Q116" s="382">
        <f t="shared" si="115"/>
        <v>0</v>
      </c>
      <c r="R116" s="230">
        <f t="shared" si="115"/>
        <v>0</v>
      </c>
      <c r="S116" s="382">
        <f t="shared" si="115"/>
        <v>0</v>
      </c>
      <c r="T116" s="230">
        <f t="shared" si="115"/>
        <v>0</v>
      </c>
      <c r="U116" s="382">
        <f t="shared" si="115"/>
        <v>0</v>
      </c>
      <c r="V116" s="230">
        <f t="shared" si="115"/>
        <v>0</v>
      </c>
      <c r="W116" s="382">
        <f t="shared" si="115"/>
        <v>0</v>
      </c>
      <c r="X116" s="230">
        <f t="shared" si="115"/>
        <v>0</v>
      </c>
      <c r="Y116" s="382">
        <f t="shared" si="115"/>
        <v>0</v>
      </c>
      <c r="Z116" s="230">
        <f t="shared" si="115"/>
        <v>0</v>
      </c>
      <c r="AA116" s="382">
        <f t="shared" si="115"/>
        <v>0</v>
      </c>
      <c r="AB116" s="230">
        <f t="shared" si="115"/>
        <v>0</v>
      </c>
      <c r="AC116" s="382">
        <f t="shared" si="115"/>
        <v>0</v>
      </c>
      <c r="AD116" s="230">
        <f t="shared" si="115"/>
        <v>0</v>
      </c>
      <c r="AE116" s="382">
        <f t="shared" si="115"/>
        <v>0</v>
      </c>
      <c r="AF116" s="230">
        <f t="shared" si="115"/>
        <v>0</v>
      </c>
    </row>
    <row r="117" spans="2:32" s="151" customFormat="1" ht="15" customHeight="1" thickBot="1" x14ac:dyDescent="0.25">
      <c r="B117" s="381" t="s">
        <v>101</v>
      </c>
      <c r="C117" s="92">
        <f t="shared" si="80"/>
        <v>0</v>
      </c>
      <c r="D117" s="377">
        <f>D22-D116</f>
        <v>0</v>
      </c>
      <c r="E117" s="41">
        <f>G117-D117</f>
        <v>0</v>
      </c>
      <c r="F117" s="16">
        <f t="shared" si="104"/>
        <v>0</v>
      </c>
      <c r="G117" s="41">
        <f>G22-G116</f>
        <v>0</v>
      </c>
      <c r="H117" s="92">
        <f t="shared" si="78"/>
        <v>0</v>
      </c>
      <c r="I117" s="376">
        <f t="shared" ref="I117:AF117" si="116">I22-I116</f>
        <v>0</v>
      </c>
      <c r="J117" s="43">
        <f t="shared" si="116"/>
        <v>0</v>
      </c>
      <c r="K117" s="377">
        <f t="shared" si="116"/>
        <v>0</v>
      </c>
      <c r="L117" s="43">
        <f t="shared" si="116"/>
        <v>0</v>
      </c>
      <c r="M117" s="376">
        <f t="shared" si="116"/>
        <v>0</v>
      </c>
      <c r="N117" s="43">
        <f t="shared" si="116"/>
        <v>0</v>
      </c>
      <c r="O117" s="377">
        <f t="shared" si="116"/>
        <v>0</v>
      </c>
      <c r="P117" s="43">
        <f t="shared" si="116"/>
        <v>0</v>
      </c>
      <c r="Q117" s="376">
        <f t="shared" si="116"/>
        <v>0</v>
      </c>
      <c r="R117" s="43">
        <f t="shared" si="116"/>
        <v>0</v>
      </c>
      <c r="S117" s="377">
        <f t="shared" si="116"/>
        <v>0</v>
      </c>
      <c r="T117" s="43">
        <f t="shared" si="116"/>
        <v>0</v>
      </c>
      <c r="U117" s="377">
        <f t="shared" si="116"/>
        <v>0</v>
      </c>
      <c r="V117" s="43">
        <f t="shared" si="116"/>
        <v>0</v>
      </c>
      <c r="W117" s="376">
        <f t="shared" si="116"/>
        <v>0</v>
      </c>
      <c r="X117" s="43">
        <f t="shared" si="116"/>
        <v>0</v>
      </c>
      <c r="Y117" s="376">
        <f t="shared" si="116"/>
        <v>0</v>
      </c>
      <c r="Z117" s="43">
        <f t="shared" si="116"/>
        <v>0</v>
      </c>
      <c r="AA117" s="377">
        <f t="shared" si="116"/>
        <v>0</v>
      </c>
      <c r="AB117" s="43">
        <f t="shared" si="116"/>
        <v>0</v>
      </c>
      <c r="AC117" s="377">
        <f t="shared" si="116"/>
        <v>0</v>
      </c>
      <c r="AD117" s="43">
        <f t="shared" si="116"/>
        <v>0</v>
      </c>
      <c r="AE117" s="377">
        <f t="shared" si="116"/>
        <v>0</v>
      </c>
      <c r="AF117" s="43">
        <f t="shared" si="116"/>
        <v>0</v>
      </c>
    </row>
    <row r="118" spans="2:32" s="149" customFormat="1" ht="15" customHeight="1" thickBot="1" x14ac:dyDescent="0.25">
      <c r="B118" s="526" t="s">
        <v>102</v>
      </c>
      <c r="C118" s="527"/>
      <c r="D118" s="527"/>
      <c r="E118" s="527"/>
      <c r="F118" s="527"/>
      <c r="G118" s="527"/>
      <c r="H118" s="528"/>
      <c r="I118" s="320">
        <f t="shared" ref="I118:AF118" si="117">IF(I22=0,0,I117/I22)</f>
        <v>0</v>
      </c>
      <c r="J118" s="321">
        <f t="shared" si="117"/>
        <v>0</v>
      </c>
      <c r="K118" s="320">
        <f t="shared" si="117"/>
        <v>0</v>
      </c>
      <c r="L118" s="321">
        <f t="shared" si="117"/>
        <v>0</v>
      </c>
      <c r="M118" s="320">
        <f t="shared" si="117"/>
        <v>0</v>
      </c>
      <c r="N118" s="321">
        <f t="shared" si="117"/>
        <v>0</v>
      </c>
      <c r="O118" s="320">
        <f t="shared" si="117"/>
        <v>0</v>
      </c>
      <c r="P118" s="321">
        <f t="shared" si="117"/>
        <v>0</v>
      </c>
      <c r="Q118" s="320">
        <f t="shared" si="117"/>
        <v>0</v>
      </c>
      <c r="R118" s="321">
        <f t="shared" si="117"/>
        <v>0</v>
      </c>
      <c r="S118" s="320">
        <f t="shared" si="117"/>
        <v>0</v>
      </c>
      <c r="T118" s="321">
        <f t="shared" si="117"/>
        <v>0</v>
      </c>
      <c r="U118" s="320">
        <f t="shared" si="117"/>
        <v>0</v>
      </c>
      <c r="V118" s="321">
        <f t="shared" si="117"/>
        <v>0</v>
      </c>
      <c r="W118" s="320">
        <f t="shared" si="117"/>
        <v>0</v>
      </c>
      <c r="X118" s="321">
        <f t="shared" si="117"/>
        <v>0</v>
      </c>
      <c r="Y118" s="320">
        <f t="shared" si="117"/>
        <v>0</v>
      </c>
      <c r="Z118" s="321">
        <f t="shared" si="117"/>
        <v>0</v>
      </c>
      <c r="AA118" s="320">
        <f t="shared" si="117"/>
        <v>0</v>
      </c>
      <c r="AB118" s="321">
        <f t="shared" si="117"/>
        <v>0</v>
      </c>
      <c r="AC118" s="320">
        <f t="shared" si="117"/>
        <v>0</v>
      </c>
      <c r="AD118" s="321">
        <f t="shared" si="117"/>
        <v>0</v>
      </c>
      <c r="AE118" s="320">
        <f t="shared" si="117"/>
        <v>0</v>
      </c>
      <c r="AF118" s="321">
        <f t="shared" si="117"/>
        <v>0</v>
      </c>
    </row>
    <row r="119" spans="2:32" s="149" customFormat="1" ht="15" customHeight="1" x14ac:dyDescent="0.2">
      <c r="D119" s="153"/>
      <c r="F119" s="150"/>
      <c r="G119" s="150"/>
      <c r="H119" s="150"/>
      <c r="I119" s="150"/>
      <c r="J119" s="150"/>
      <c r="K119" s="150"/>
      <c r="L119" s="150"/>
      <c r="M119" s="150"/>
      <c r="N119" s="150"/>
      <c r="O119" s="159"/>
      <c r="P119" s="159"/>
      <c r="Q119" s="160"/>
      <c r="R119" s="160"/>
      <c r="AC119" s="151"/>
      <c r="AD119" s="151"/>
      <c r="AE119" s="151"/>
      <c r="AF119" s="151"/>
    </row>
    <row r="120" spans="2:32" ht="15" customHeight="1" x14ac:dyDescent="0.2">
      <c r="B120" s="77"/>
      <c r="O120" s="164"/>
      <c r="P120" s="164"/>
      <c r="Q120" s="165"/>
      <c r="R120" s="165"/>
    </row>
    <row r="121" spans="2:32" ht="15" customHeight="1" x14ac:dyDescent="0.2">
      <c r="B121" s="458" t="s">
        <v>221</v>
      </c>
      <c r="C121" s="458"/>
      <c r="D121" s="458"/>
      <c r="O121" s="164"/>
      <c r="P121" s="164"/>
      <c r="Q121" s="165"/>
      <c r="R121" s="165"/>
    </row>
    <row r="122" spans="2:32" ht="15" customHeight="1" x14ac:dyDescent="0.2">
      <c r="B122" s="454" t="s">
        <v>170</v>
      </c>
      <c r="C122" s="454"/>
      <c r="D122" s="336"/>
      <c r="O122" s="164"/>
      <c r="P122" s="164"/>
      <c r="Q122" s="165"/>
      <c r="R122" s="165"/>
    </row>
    <row r="123" spans="2:32" ht="15" customHeight="1" x14ac:dyDescent="0.2">
      <c r="B123" s="81"/>
      <c r="O123" s="164"/>
      <c r="P123" s="164"/>
      <c r="Q123" s="164"/>
      <c r="R123" s="164"/>
    </row>
    <row r="124" spans="2:32" ht="15" customHeight="1" x14ac:dyDescent="0.2"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</row>
    <row r="125" spans="2:32" ht="15" customHeight="1" x14ac:dyDescent="0.2"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</row>
    <row r="126" spans="2:32" ht="15" customHeight="1" x14ac:dyDescent="0.2"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</row>
    <row r="127" spans="2:32" ht="15" customHeight="1" x14ac:dyDescent="0.2">
      <c r="I127" s="164"/>
      <c r="J127" s="164"/>
      <c r="K127" s="164"/>
      <c r="L127" s="164"/>
      <c r="M127" s="164"/>
      <c r="N127" s="164"/>
      <c r="O127" s="164"/>
      <c r="P127" s="164"/>
      <c r="Q127" s="165"/>
      <c r="R127" s="165"/>
    </row>
    <row r="128" spans="2:32" ht="15" customHeight="1" x14ac:dyDescent="0.2">
      <c r="I128" s="164"/>
      <c r="J128" s="164"/>
      <c r="K128" s="164"/>
      <c r="L128" s="164"/>
      <c r="M128" s="164"/>
      <c r="N128" s="164"/>
      <c r="O128" s="164"/>
      <c r="P128" s="164"/>
      <c r="Q128" s="165"/>
      <c r="R128" s="165"/>
    </row>
    <row r="129" spans="1:22" ht="15" customHeight="1" x14ac:dyDescent="0.2">
      <c r="I129" s="164"/>
      <c r="J129" s="164"/>
      <c r="K129" s="164"/>
      <c r="L129" s="164"/>
      <c r="M129" s="164"/>
      <c r="N129" s="164"/>
      <c r="O129" s="164"/>
      <c r="P129" s="164"/>
      <c r="Q129" s="165"/>
      <c r="R129" s="165"/>
    </row>
    <row r="130" spans="1:22" ht="15" customHeight="1" x14ac:dyDescent="0.2">
      <c r="I130" s="167"/>
      <c r="J130" s="167"/>
      <c r="K130" s="167"/>
      <c r="L130" s="167"/>
      <c r="M130" s="167"/>
      <c r="N130" s="167"/>
      <c r="O130" s="167"/>
      <c r="P130" s="167"/>
      <c r="Q130" s="168"/>
      <c r="R130" s="168"/>
      <c r="U130" s="169"/>
      <c r="V130" s="169"/>
    </row>
    <row r="131" spans="1:22" ht="15" customHeight="1" x14ac:dyDescent="0.2">
      <c r="I131" s="167"/>
      <c r="J131" s="167"/>
      <c r="K131" s="167"/>
      <c r="L131" s="167"/>
      <c r="M131" s="167"/>
      <c r="N131" s="167"/>
      <c r="O131" s="167"/>
      <c r="P131" s="167"/>
      <c r="Q131" s="168"/>
      <c r="R131" s="168"/>
      <c r="U131" s="169"/>
      <c r="V131" s="169"/>
    </row>
    <row r="132" spans="1:22" ht="15" customHeight="1" x14ac:dyDescent="0.2">
      <c r="I132" s="167"/>
      <c r="J132" s="167"/>
      <c r="K132" s="167"/>
      <c r="L132" s="167"/>
      <c r="M132" s="167"/>
      <c r="N132" s="167"/>
      <c r="O132" s="167"/>
      <c r="P132" s="167"/>
      <c r="Q132" s="168"/>
      <c r="R132" s="168"/>
      <c r="U132" s="169"/>
      <c r="V132" s="169"/>
    </row>
    <row r="133" spans="1:22" ht="15" customHeight="1" x14ac:dyDescent="0.2">
      <c r="I133" s="167"/>
      <c r="J133" s="167"/>
      <c r="K133" s="167"/>
      <c r="L133" s="167"/>
      <c r="M133" s="167"/>
      <c r="N133" s="167"/>
      <c r="O133" s="167"/>
      <c r="P133" s="167"/>
      <c r="Q133" s="168"/>
      <c r="R133" s="168"/>
      <c r="U133" s="169"/>
      <c r="V133" s="169"/>
    </row>
    <row r="134" spans="1:22" ht="15" customHeight="1" x14ac:dyDescent="0.2">
      <c r="I134" s="167"/>
      <c r="J134" s="167"/>
      <c r="K134" s="167"/>
      <c r="L134" s="167"/>
      <c r="M134" s="167"/>
      <c r="N134" s="167"/>
      <c r="O134" s="167"/>
      <c r="P134" s="167"/>
      <c r="Q134" s="168"/>
      <c r="R134" s="168"/>
    </row>
    <row r="135" spans="1:22" s="171" customFormat="1" ht="15" customHeight="1" x14ac:dyDescent="0.2">
      <c r="A135" s="170"/>
      <c r="D135" s="172"/>
      <c r="I135" s="173"/>
      <c r="J135" s="173"/>
      <c r="K135" s="174"/>
      <c r="L135" s="174"/>
      <c r="M135" s="174"/>
      <c r="N135" s="174"/>
      <c r="O135" s="174"/>
      <c r="P135" s="174"/>
      <c r="Q135" s="165"/>
      <c r="R135" s="165"/>
    </row>
    <row r="136" spans="1:22" s="171" customFormat="1" ht="15" customHeight="1" x14ac:dyDescent="0.2">
      <c r="D136" s="172"/>
      <c r="I136" s="167"/>
      <c r="J136" s="167"/>
      <c r="K136" s="167"/>
      <c r="L136" s="167"/>
      <c r="M136" s="167"/>
      <c r="N136" s="167"/>
      <c r="O136" s="167"/>
      <c r="P136" s="167"/>
      <c r="Q136" s="175"/>
      <c r="R136" s="175"/>
    </row>
    <row r="137" spans="1:22" ht="15" customHeight="1" x14ac:dyDescent="0.2">
      <c r="K137" s="176"/>
      <c r="L137" s="176"/>
      <c r="M137" s="165"/>
      <c r="N137" s="165"/>
      <c r="O137" s="177"/>
      <c r="P137" s="177"/>
    </row>
    <row r="138" spans="1:22" ht="15" customHeight="1" x14ac:dyDescent="0.2">
      <c r="K138" s="176"/>
      <c r="L138" s="176"/>
      <c r="M138" s="165"/>
      <c r="N138" s="165"/>
      <c r="O138" s="177"/>
      <c r="P138" s="177"/>
    </row>
    <row r="139" spans="1:22" ht="15" customHeight="1" x14ac:dyDescent="0.2">
      <c r="K139" s="176"/>
      <c r="L139" s="176"/>
      <c r="M139" s="165"/>
      <c r="N139" s="165"/>
      <c r="O139" s="177"/>
      <c r="P139" s="177"/>
    </row>
    <row r="148" spans="2:14" ht="15" customHeight="1" x14ac:dyDescent="0.2">
      <c r="B148" s="164"/>
      <c r="C148" s="164"/>
      <c r="D148" s="178"/>
      <c r="E148" s="164"/>
      <c r="F148" s="164"/>
    </row>
    <row r="149" spans="2:14" ht="15" customHeight="1" x14ac:dyDescent="0.2">
      <c r="B149" s="164"/>
      <c r="C149" s="164"/>
      <c r="D149" s="178"/>
      <c r="E149" s="164"/>
      <c r="F149" s="164"/>
    </row>
    <row r="153" spans="2:14" s="166" customFormat="1" ht="15" customHeight="1" x14ac:dyDescent="0.2">
      <c r="D153" s="179"/>
      <c r="I153" s="180"/>
      <c r="J153" s="180"/>
      <c r="K153" s="180"/>
      <c r="L153" s="180"/>
      <c r="M153" s="180"/>
      <c r="N153" s="180"/>
    </row>
    <row r="180" spans="2:5" ht="15" customHeight="1" x14ac:dyDescent="0.2">
      <c r="B180" s="181"/>
      <c r="C180" s="181"/>
      <c r="D180" s="182"/>
      <c r="E180" s="181"/>
    </row>
  </sheetData>
  <sheetProtection algorithmName="SHA-512" hashValue="KaeAicCzLf4TDztbunx302VAGvSnl+NiSNVdLrOr0MeBFg/ySK0c4aLhkvDE/seRMIof/B3fE5oJ+LrjyltSDA==" saltValue="pPJjeN9JM62oahE8ZPQBfA==" spinCount="100000" sheet="1" formatCells="0" formatColumns="0"/>
  <mergeCells count="22">
    <mergeCell ref="B121:D121"/>
    <mergeCell ref="B122:C122"/>
    <mergeCell ref="AA4:AB4"/>
    <mergeCell ref="AC4:AD4"/>
    <mergeCell ref="AE4:AF4"/>
    <mergeCell ref="B118:H118"/>
    <mergeCell ref="AC1:AF1"/>
    <mergeCell ref="B23:AF23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B2:H2"/>
    <mergeCell ref="E4:F4"/>
    <mergeCell ref="B4:B5"/>
    <mergeCell ref="C4:D4"/>
    <mergeCell ref="G4:H4"/>
  </mergeCells>
  <phoneticPr fontId="23" type="noConversion"/>
  <hyperlinks>
    <hyperlink ref="B121" r:id="rId1" display="Дмитрий Мельников"/>
    <hyperlink ref="B122" r:id="rId2" display="www.finsuccess.ru"/>
  </hyperlinks>
  <pageMargins left="0.75" right="0.75" top="1" bottom="1" header="0.5" footer="0.5"/>
  <pageSetup paperSize="9" orientation="portrait" r:id="rId3"/>
  <headerFooter alignWithMargins="0"/>
  <ignoredErrors>
    <ignoredError sqref="H117" formula="1"/>
    <ignoredError sqref="D20 D15:D16 D22 D17:D18" unlockedFormula="1"/>
    <ignoredError sqref="J80:AF80 K36:AF36 I41:AF41 I8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AD59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customHeight="1" x14ac:dyDescent="0.2"/>
  <cols>
    <col min="1" max="1" width="2.140625" style="78" customWidth="1"/>
    <col min="2" max="2" width="60.85546875" style="78" customWidth="1"/>
    <col min="3" max="5" width="13.7109375" style="78" customWidth="1"/>
    <col min="6" max="6" width="8.7109375" style="78" customWidth="1"/>
    <col min="7" max="30" width="13.7109375" style="78" customWidth="1"/>
    <col min="31" max="16384" width="9.140625" style="78"/>
  </cols>
  <sheetData>
    <row r="1" spans="2:30" s="74" customFormat="1" ht="15" customHeight="1" x14ac:dyDescent="0.2"/>
    <row r="2" spans="2:30" s="74" customFormat="1" ht="15" customHeight="1" x14ac:dyDescent="0.2">
      <c r="B2" s="484" t="s">
        <v>76</v>
      </c>
      <c r="C2" s="484"/>
      <c r="D2" s="484"/>
      <c r="E2" s="484"/>
      <c r="F2" s="484"/>
      <c r="G2" s="241"/>
      <c r="H2" s="241"/>
      <c r="I2" s="241"/>
      <c r="J2" s="241"/>
      <c r="K2" s="241"/>
      <c r="L2" s="241"/>
      <c r="AA2" s="151"/>
      <c r="AB2" s="151"/>
      <c r="AC2" s="151"/>
      <c r="AD2" s="242"/>
    </row>
    <row r="3" spans="2:30" s="74" customFormat="1" ht="15" customHeight="1" thickBot="1" x14ac:dyDescent="0.25">
      <c r="B3" s="243"/>
      <c r="C3" s="241"/>
      <c r="D3" s="241"/>
      <c r="E3" s="241"/>
      <c r="F3" s="241"/>
      <c r="G3" s="241"/>
      <c r="H3" s="241"/>
      <c r="I3" s="241"/>
      <c r="J3" s="241"/>
      <c r="K3" s="241"/>
      <c r="L3" s="241"/>
      <c r="AA3" s="151"/>
      <c r="AB3" s="151"/>
      <c r="AC3" s="151"/>
      <c r="AD3" s="242"/>
    </row>
    <row r="4" spans="2:30" s="74" customFormat="1" ht="15" customHeight="1" thickBot="1" x14ac:dyDescent="0.25">
      <c r="B4" s="157" t="s">
        <v>16</v>
      </c>
      <c r="C4" s="520" t="s">
        <v>7</v>
      </c>
      <c r="D4" s="521"/>
      <c r="E4" s="520" t="s">
        <v>184</v>
      </c>
      <c r="F4" s="521"/>
      <c r="G4" s="520" t="s">
        <v>185</v>
      </c>
      <c r="H4" s="521"/>
      <c r="I4" s="520" t="s">
        <v>186</v>
      </c>
      <c r="J4" s="521"/>
      <c r="K4" s="520" t="s">
        <v>187</v>
      </c>
      <c r="L4" s="521"/>
      <c r="M4" s="520" t="s">
        <v>188</v>
      </c>
      <c r="N4" s="521"/>
      <c r="O4" s="520" t="s">
        <v>189</v>
      </c>
      <c r="P4" s="521"/>
      <c r="Q4" s="520" t="s">
        <v>190</v>
      </c>
      <c r="R4" s="521"/>
      <c r="S4" s="520" t="s">
        <v>191</v>
      </c>
      <c r="T4" s="529"/>
      <c r="U4" s="520" t="s">
        <v>192</v>
      </c>
      <c r="V4" s="521"/>
      <c r="W4" s="529" t="s">
        <v>193</v>
      </c>
      <c r="X4" s="529"/>
      <c r="Y4" s="520" t="s">
        <v>194</v>
      </c>
      <c r="Z4" s="521"/>
      <c r="AA4" s="529" t="s">
        <v>195</v>
      </c>
      <c r="AB4" s="529"/>
      <c r="AC4" s="520" t="s">
        <v>196</v>
      </c>
      <c r="AD4" s="521"/>
    </row>
    <row r="5" spans="2:30" s="74" customFormat="1" ht="15" customHeight="1" thickBot="1" x14ac:dyDescent="0.25">
      <c r="B5" s="157"/>
      <c r="C5" s="75" t="s">
        <v>129</v>
      </c>
      <c r="D5" s="75" t="s">
        <v>130</v>
      </c>
      <c r="E5" s="75" t="s">
        <v>50</v>
      </c>
      <c r="F5" s="75" t="s">
        <v>51</v>
      </c>
      <c r="G5" s="14" t="s">
        <v>129</v>
      </c>
      <c r="H5" s="156" t="s">
        <v>130</v>
      </c>
      <c r="I5" s="14" t="s">
        <v>129</v>
      </c>
      <c r="J5" s="156" t="s">
        <v>130</v>
      </c>
      <c r="K5" s="14" t="s">
        <v>129</v>
      </c>
      <c r="L5" s="156" t="s">
        <v>130</v>
      </c>
      <c r="M5" s="14" t="s">
        <v>129</v>
      </c>
      <c r="N5" s="156" t="s">
        <v>130</v>
      </c>
      <c r="O5" s="14" t="s">
        <v>129</v>
      </c>
      <c r="P5" s="156" t="s">
        <v>130</v>
      </c>
      <c r="Q5" s="14" t="s">
        <v>129</v>
      </c>
      <c r="R5" s="156" t="s">
        <v>130</v>
      </c>
      <c r="S5" s="14" t="s">
        <v>129</v>
      </c>
      <c r="T5" s="156" t="s">
        <v>130</v>
      </c>
      <c r="U5" s="14" t="s">
        <v>129</v>
      </c>
      <c r="V5" s="156" t="s">
        <v>130</v>
      </c>
      <c r="W5" s="14" t="s">
        <v>129</v>
      </c>
      <c r="X5" s="156" t="s">
        <v>130</v>
      </c>
      <c r="Y5" s="14" t="s">
        <v>129</v>
      </c>
      <c r="Z5" s="156" t="s">
        <v>130</v>
      </c>
      <c r="AA5" s="14" t="s">
        <v>129</v>
      </c>
      <c r="AB5" s="156" t="s">
        <v>130</v>
      </c>
      <c r="AC5" s="14" t="s">
        <v>129</v>
      </c>
      <c r="AD5" s="156" t="s">
        <v>130</v>
      </c>
    </row>
    <row r="6" spans="2:30" s="74" customFormat="1" ht="15" customHeight="1" thickBot="1" x14ac:dyDescent="0.25">
      <c r="B6" s="36" t="s">
        <v>156</v>
      </c>
      <c r="C6" s="26">
        <f>G6</f>
        <v>0</v>
      </c>
      <c r="D6" s="244">
        <f>H6</f>
        <v>0</v>
      </c>
      <c r="E6" s="26">
        <f>D6-C6</f>
        <v>0</v>
      </c>
      <c r="F6" s="32">
        <f>IF(C6=0,0,E6/C6)</f>
        <v>0</v>
      </c>
      <c r="G6" s="28">
        <f>H6</f>
        <v>0</v>
      </c>
      <c r="H6" s="29">
        <f>Баланс!D18</f>
        <v>0</v>
      </c>
      <c r="I6" s="28">
        <f>G54</f>
        <v>0</v>
      </c>
      <c r="J6" s="29">
        <f t="shared" ref="J6:AD6" si="0">H54</f>
        <v>0</v>
      </c>
      <c r="K6" s="28">
        <f t="shared" si="0"/>
        <v>0</v>
      </c>
      <c r="L6" s="29">
        <f t="shared" si="0"/>
        <v>0</v>
      </c>
      <c r="M6" s="28">
        <f t="shared" si="0"/>
        <v>0</v>
      </c>
      <c r="N6" s="29">
        <f t="shared" si="0"/>
        <v>0</v>
      </c>
      <c r="O6" s="28">
        <f t="shared" si="0"/>
        <v>0</v>
      </c>
      <c r="P6" s="29">
        <f t="shared" si="0"/>
        <v>0</v>
      </c>
      <c r="Q6" s="28">
        <f t="shared" si="0"/>
        <v>0</v>
      </c>
      <c r="R6" s="29">
        <f t="shared" si="0"/>
        <v>0</v>
      </c>
      <c r="S6" s="28">
        <f t="shared" si="0"/>
        <v>0</v>
      </c>
      <c r="T6" s="29">
        <f t="shared" si="0"/>
        <v>0</v>
      </c>
      <c r="U6" s="28">
        <f t="shared" si="0"/>
        <v>0</v>
      </c>
      <c r="V6" s="29">
        <f t="shared" si="0"/>
        <v>0</v>
      </c>
      <c r="W6" s="30">
        <f t="shared" si="0"/>
        <v>0</v>
      </c>
      <c r="X6" s="29">
        <f t="shared" si="0"/>
        <v>0</v>
      </c>
      <c r="Y6" s="28">
        <f t="shared" si="0"/>
        <v>0</v>
      </c>
      <c r="Z6" s="344">
        <f t="shared" si="0"/>
        <v>0</v>
      </c>
      <c r="AA6" s="28">
        <f t="shared" si="0"/>
        <v>0</v>
      </c>
      <c r="AB6" s="29">
        <f t="shared" si="0"/>
        <v>0</v>
      </c>
      <c r="AC6" s="30">
        <f t="shared" si="0"/>
        <v>0</v>
      </c>
      <c r="AD6" s="29">
        <f t="shared" si="0"/>
        <v>0</v>
      </c>
    </row>
    <row r="7" spans="2:30" s="74" customFormat="1" ht="15" customHeight="1" thickBot="1" x14ac:dyDescent="0.25">
      <c r="B7" s="36" t="s">
        <v>155</v>
      </c>
      <c r="C7" s="26">
        <f>(G7+I7+K7+M7+O7+Q7+S7+U7+W7+Y7+AA7+AC7)</f>
        <v>0</v>
      </c>
      <c r="D7" s="244">
        <f>(H7+J7+L7+N7+P7+R7+T7+V7+X7+Z7+AB7+AD7)</f>
        <v>0</v>
      </c>
      <c r="E7" s="26">
        <f>D7-C7</f>
        <v>0</v>
      </c>
      <c r="F7" s="122">
        <f>IF(C7=0,0,E7/C7)</f>
        <v>0</v>
      </c>
      <c r="G7" s="28">
        <f>БДР!I117</f>
        <v>0</v>
      </c>
      <c r="H7" s="29">
        <f>БДР!J117</f>
        <v>0</v>
      </c>
      <c r="I7" s="30">
        <f>БДР!K117</f>
        <v>0</v>
      </c>
      <c r="J7" s="344">
        <f>БДР!L117</f>
        <v>0</v>
      </c>
      <c r="K7" s="28">
        <f>БДР!M117</f>
        <v>0</v>
      </c>
      <c r="L7" s="29">
        <f>БДР!N117</f>
        <v>0</v>
      </c>
      <c r="M7" s="28">
        <f>БДР!O117</f>
        <v>0</v>
      </c>
      <c r="N7" s="29">
        <f>БДР!P117</f>
        <v>0</v>
      </c>
      <c r="O7" s="28">
        <f>БДР!Q117</f>
        <v>0</v>
      </c>
      <c r="P7" s="29">
        <f>БДР!R117</f>
        <v>0</v>
      </c>
      <c r="Q7" s="30">
        <f>БДР!S117</f>
        <v>0</v>
      </c>
      <c r="R7" s="344">
        <f>БДР!T117</f>
        <v>0</v>
      </c>
      <c r="S7" s="28">
        <f>БДР!U117</f>
        <v>0</v>
      </c>
      <c r="T7" s="29">
        <f>БДР!V117</f>
        <v>0</v>
      </c>
      <c r="U7" s="30">
        <f>БДР!W117</f>
        <v>0</v>
      </c>
      <c r="V7" s="344">
        <f>БДР!X117</f>
        <v>0</v>
      </c>
      <c r="W7" s="28">
        <f>БДР!Y117</f>
        <v>0</v>
      </c>
      <c r="X7" s="29">
        <f>БДР!Z117</f>
        <v>0</v>
      </c>
      <c r="Y7" s="30">
        <f>БДР!AA117</f>
        <v>0</v>
      </c>
      <c r="Z7" s="344">
        <f>БДР!AB117</f>
        <v>0</v>
      </c>
      <c r="AA7" s="28">
        <f>БДР!AC117</f>
        <v>0</v>
      </c>
      <c r="AB7" s="29">
        <f>БДР!AD117</f>
        <v>0</v>
      </c>
      <c r="AC7" s="28">
        <f>БДР!AE117</f>
        <v>0</v>
      </c>
      <c r="AD7" s="29">
        <f>БДР!AF117</f>
        <v>0</v>
      </c>
    </row>
    <row r="8" spans="2:30" s="74" customFormat="1" ht="15" customHeight="1" x14ac:dyDescent="0.2">
      <c r="B8" s="104" t="s">
        <v>90</v>
      </c>
      <c r="C8" s="19">
        <f t="shared" ref="C8:C13" si="1">IF(SUM(G8,I8,K8,M8,O8,Q8,S8,U8,W8,Y8,AA8,AC8)=0,0,SUM(G8,I8,K8,M8,O8,Q8,S8,U8,W8,Y8,AA8,AC8))</f>
        <v>0</v>
      </c>
      <c r="D8" s="20">
        <f t="shared" ref="D8:D28" si="2">IF(SUM(H8,J8,L8,N8,P8,R8,T8,V8,X8,Z8,AB8,AD8)=0,0,SUM(H8,J8,L8,N8,P8,R8,T8,V8,X8,Z8,AB8,AD8))</f>
        <v>0</v>
      </c>
      <c r="E8" s="19">
        <f t="shared" ref="E8:E20" si="3">D8-C8</f>
        <v>0</v>
      </c>
      <c r="F8" s="21">
        <f t="shared" ref="F8:F20" si="4">IF(C8=0,0,E8/C8)</f>
        <v>0</v>
      </c>
      <c r="G8" s="325"/>
      <c r="H8" s="23"/>
      <c r="I8" s="325"/>
      <c r="J8" s="23"/>
      <c r="K8" s="325"/>
      <c r="L8" s="23"/>
      <c r="M8" s="325"/>
      <c r="N8" s="23"/>
      <c r="O8" s="325"/>
      <c r="P8" s="23"/>
      <c r="Q8" s="325"/>
      <c r="R8" s="23"/>
      <c r="S8" s="325"/>
      <c r="T8" s="23"/>
      <c r="U8" s="325"/>
      <c r="V8" s="23"/>
      <c r="W8" s="325"/>
      <c r="X8" s="23"/>
      <c r="Y8" s="325"/>
      <c r="Z8" s="23"/>
      <c r="AA8" s="325"/>
      <c r="AB8" s="23"/>
      <c r="AC8" s="325"/>
      <c r="AD8" s="23"/>
    </row>
    <row r="9" spans="2:30" s="74" customFormat="1" ht="15" customHeight="1" x14ac:dyDescent="0.2">
      <c r="B9" s="99" t="s">
        <v>91</v>
      </c>
      <c r="C9" s="19">
        <f t="shared" si="1"/>
        <v>0</v>
      </c>
      <c r="D9" s="20">
        <f t="shared" si="2"/>
        <v>0</v>
      </c>
      <c r="E9" s="19">
        <f t="shared" si="3"/>
        <v>0</v>
      </c>
      <c r="F9" s="21">
        <f t="shared" si="4"/>
        <v>0</v>
      </c>
      <c r="G9" s="326"/>
      <c r="H9" s="25"/>
      <c r="I9" s="326"/>
      <c r="J9" s="25"/>
      <c r="K9" s="326"/>
      <c r="L9" s="25"/>
      <c r="M9" s="326"/>
      <c r="N9" s="25"/>
      <c r="O9" s="326"/>
      <c r="P9" s="25"/>
      <c r="Q9" s="326"/>
      <c r="R9" s="25"/>
      <c r="S9" s="326"/>
      <c r="T9" s="25"/>
      <c r="U9" s="326"/>
      <c r="V9" s="25"/>
      <c r="W9" s="326"/>
      <c r="X9" s="25"/>
      <c r="Y9" s="326"/>
      <c r="Z9" s="25"/>
      <c r="AA9" s="326"/>
      <c r="AB9" s="25"/>
      <c r="AC9" s="326"/>
      <c r="AD9" s="25"/>
    </row>
    <row r="10" spans="2:30" s="74" customFormat="1" ht="15" customHeight="1" x14ac:dyDescent="0.2">
      <c r="B10" s="99" t="s">
        <v>213</v>
      </c>
      <c r="C10" s="19">
        <f t="shared" si="1"/>
        <v>0</v>
      </c>
      <c r="D10" s="20">
        <f t="shared" si="2"/>
        <v>0</v>
      </c>
      <c r="E10" s="19">
        <f t="shared" si="3"/>
        <v>0</v>
      </c>
      <c r="F10" s="21">
        <f t="shared" si="4"/>
        <v>0</v>
      </c>
      <c r="G10" s="326"/>
      <c r="H10" s="25"/>
      <c r="I10" s="326"/>
      <c r="J10" s="25"/>
      <c r="K10" s="326"/>
      <c r="L10" s="25"/>
      <c r="M10" s="326"/>
      <c r="N10" s="25"/>
      <c r="O10" s="326"/>
      <c r="P10" s="25"/>
      <c r="Q10" s="326"/>
      <c r="R10" s="25"/>
      <c r="S10" s="326"/>
      <c r="T10" s="25"/>
      <c r="U10" s="326"/>
      <c r="V10" s="25"/>
      <c r="W10" s="326"/>
      <c r="X10" s="25"/>
      <c r="Y10" s="326"/>
      <c r="Z10" s="25"/>
      <c r="AA10" s="326"/>
      <c r="AB10" s="25"/>
      <c r="AC10" s="326"/>
      <c r="AD10" s="25"/>
    </row>
    <row r="11" spans="2:30" s="74" customFormat="1" ht="15" customHeight="1" x14ac:dyDescent="0.2">
      <c r="B11" s="99" t="s">
        <v>78</v>
      </c>
      <c r="C11" s="19">
        <f t="shared" si="1"/>
        <v>0</v>
      </c>
      <c r="D11" s="20">
        <f t="shared" si="2"/>
        <v>0</v>
      </c>
      <c r="E11" s="19">
        <f t="shared" si="3"/>
        <v>0</v>
      </c>
      <c r="F11" s="21">
        <f t="shared" si="4"/>
        <v>0</v>
      </c>
      <c r="G11" s="326"/>
      <c r="H11" s="25"/>
      <c r="I11" s="326"/>
      <c r="J11" s="25"/>
      <c r="K11" s="326"/>
      <c r="L11" s="25"/>
      <c r="M11" s="326"/>
      <c r="N11" s="25"/>
      <c r="O11" s="326"/>
      <c r="P11" s="25"/>
      <c r="Q11" s="326"/>
      <c r="R11" s="25"/>
      <c r="S11" s="326"/>
      <c r="T11" s="25"/>
      <c r="U11" s="326"/>
      <c r="V11" s="25"/>
      <c r="W11" s="326"/>
      <c r="X11" s="25"/>
      <c r="Y11" s="326"/>
      <c r="Z11" s="25"/>
      <c r="AA11" s="326"/>
      <c r="AB11" s="25"/>
      <c r="AC11" s="326"/>
      <c r="AD11" s="25"/>
    </row>
    <row r="12" spans="2:30" s="74" customFormat="1" ht="15" customHeight="1" x14ac:dyDescent="0.2">
      <c r="B12" s="99" t="s">
        <v>79</v>
      </c>
      <c r="C12" s="19">
        <f t="shared" si="1"/>
        <v>0</v>
      </c>
      <c r="D12" s="20">
        <f t="shared" si="2"/>
        <v>0</v>
      </c>
      <c r="E12" s="19">
        <f t="shared" si="3"/>
        <v>0</v>
      </c>
      <c r="F12" s="21">
        <f t="shared" si="4"/>
        <v>0</v>
      </c>
      <c r="G12" s="326"/>
      <c r="H12" s="25"/>
      <c r="I12" s="326"/>
      <c r="J12" s="25"/>
      <c r="K12" s="326"/>
      <c r="L12" s="25"/>
      <c r="M12" s="326"/>
      <c r="N12" s="25"/>
      <c r="O12" s="326"/>
      <c r="P12" s="25"/>
      <c r="Q12" s="326"/>
      <c r="R12" s="25"/>
      <c r="S12" s="326"/>
      <c r="T12" s="25"/>
      <c r="U12" s="326"/>
      <c r="V12" s="25"/>
      <c r="W12" s="326"/>
      <c r="X12" s="25"/>
      <c r="Y12" s="326"/>
      <c r="Z12" s="25"/>
      <c r="AA12" s="326"/>
      <c r="AB12" s="25"/>
      <c r="AC12" s="326"/>
      <c r="AD12" s="25"/>
    </row>
    <row r="13" spans="2:30" s="74" customFormat="1" ht="15" customHeight="1" thickBot="1" x14ac:dyDescent="0.25">
      <c r="B13" s="99" t="s">
        <v>248</v>
      </c>
      <c r="C13" s="19">
        <f t="shared" si="1"/>
        <v>0</v>
      </c>
      <c r="D13" s="20">
        <f t="shared" si="2"/>
        <v>0</v>
      </c>
      <c r="E13" s="19">
        <f t="shared" si="3"/>
        <v>0</v>
      </c>
      <c r="F13" s="21">
        <f t="shared" si="4"/>
        <v>0</v>
      </c>
      <c r="G13" s="327"/>
      <c r="H13" s="328"/>
      <c r="I13" s="327"/>
      <c r="J13" s="328"/>
      <c r="K13" s="327"/>
      <c r="L13" s="328"/>
      <c r="M13" s="327"/>
      <c r="N13" s="328"/>
      <c r="O13" s="327"/>
      <c r="P13" s="328"/>
      <c r="Q13" s="327"/>
      <c r="R13" s="328"/>
      <c r="S13" s="327"/>
      <c r="T13" s="328"/>
      <c r="U13" s="327"/>
      <c r="V13" s="328"/>
      <c r="W13" s="327"/>
      <c r="X13" s="328"/>
      <c r="Y13" s="327"/>
      <c r="Z13" s="328"/>
      <c r="AA13" s="327"/>
      <c r="AB13" s="328"/>
      <c r="AC13" s="327"/>
      <c r="AD13" s="328"/>
    </row>
    <row r="14" spans="2:30" s="74" customFormat="1" ht="15" customHeight="1" thickBot="1" x14ac:dyDescent="0.25">
      <c r="B14" s="31" t="s">
        <v>240</v>
      </c>
      <c r="C14" s="26">
        <f>IF(SUM(G14,I14,K14,M14,O14,Q14,S14,U14,W14,Y14,AA14,AC14)=0,0,SUM(G14,I14,K14,M14,O14,Q14,S14,U14,W14,Y14,AA14,AC14))</f>
        <v>0</v>
      </c>
      <c r="D14" s="27">
        <f t="shared" si="2"/>
        <v>0</v>
      </c>
      <c r="E14" s="26">
        <f t="shared" si="3"/>
        <v>0</v>
      </c>
      <c r="F14" s="122">
        <f t="shared" si="4"/>
        <v>0</v>
      </c>
      <c r="G14" s="28">
        <f>SUM(G8:G13)</f>
        <v>0</v>
      </c>
      <c r="H14" s="29">
        <f>SUM(H8:H13)</f>
        <v>0</v>
      </c>
      <c r="I14" s="28">
        <f>SUM(I8:I13)</f>
        <v>0</v>
      </c>
      <c r="J14" s="29">
        <f>SUM(J8:J13)</f>
        <v>0</v>
      </c>
      <c r="K14" s="28">
        <f t="shared" ref="K14:AD14" si="5">SUM(K8:K13)</f>
        <v>0</v>
      </c>
      <c r="L14" s="29">
        <f t="shared" si="5"/>
        <v>0</v>
      </c>
      <c r="M14" s="28">
        <f t="shared" si="5"/>
        <v>0</v>
      </c>
      <c r="N14" s="29">
        <f t="shared" si="5"/>
        <v>0</v>
      </c>
      <c r="O14" s="28">
        <f t="shared" si="5"/>
        <v>0</v>
      </c>
      <c r="P14" s="29">
        <f t="shared" si="5"/>
        <v>0</v>
      </c>
      <c r="Q14" s="28">
        <f t="shared" si="5"/>
        <v>0</v>
      </c>
      <c r="R14" s="29">
        <f t="shared" si="5"/>
        <v>0</v>
      </c>
      <c r="S14" s="28">
        <f t="shared" si="5"/>
        <v>0</v>
      </c>
      <c r="T14" s="29">
        <f t="shared" si="5"/>
        <v>0</v>
      </c>
      <c r="U14" s="28">
        <f t="shared" si="5"/>
        <v>0</v>
      </c>
      <c r="V14" s="29">
        <f t="shared" si="5"/>
        <v>0</v>
      </c>
      <c r="W14" s="28">
        <f t="shared" si="5"/>
        <v>0</v>
      </c>
      <c r="X14" s="29">
        <f t="shared" si="5"/>
        <v>0</v>
      </c>
      <c r="Y14" s="28">
        <f t="shared" si="5"/>
        <v>0</v>
      </c>
      <c r="Z14" s="29">
        <f t="shared" si="5"/>
        <v>0</v>
      </c>
      <c r="AA14" s="28">
        <f t="shared" si="5"/>
        <v>0</v>
      </c>
      <c r="AB14" s="29">
        <f t="shared" si="5"/>
        <v>0</v>
      </c>
      <c r="AC14" s="28">
        <f t="shared" si="5"/>
        <v>0</v>
      </c>
      <c r="AD14" s="29">
        <f t="shared" si="5"/>
        <v>0</v>
      </c>
    </row>
    <row r="15" spans="2:30" s="74" customFormat="1" ht="15" customHeight="1" x14ac:dyDescent="0.2">
      <c r="B15" s="33" t="s">
        <v>287</v>
      </c>
      <c r="C15" s="34">
        <f t="shared" ref="C15:C28" si="6">IF(SUM(G15,I15,K15,M15,O15,Q15,S15,U15,W15,Y15,AA15,AC15)=0,0,SUM(G15,I15,K15,M15,O15,Q15,S15,U15,W15,Y15,AA15,AC15))</f>
        <v>0</v>
      </c>
      <c r="D15" s="35">
        <f t="shared" si="2"/>
        <v>0</v>
      </c>
      <c r="E15" s="34">
        <f t="shared" si="3"/>
        <v>0</v>
      </c>
      <c r="F15" s="272">
        <f t="shared" si="4"/>
        <v>0</v>
      </c>
      <c r="G15" s="325"/>
      <c r="H15" s="23"/>
      <c r="I15" s="325"/>
      <c r="J15" s="23"/>
      <c r="K15" s="325"/>
      <c r="L15" s="23"/>
      <c r="M15" s="325"/>
      <c r="N15" s="23"/>
      <c r="O15" s="325"/>
      <c r="P15" s="23"/>
      <c r="Q15" s="325"/>
      <c r="R15" s="23"/>
      <c r="S15" s="325"/>
      <c r="T15" s="23"/>
      <c r="U15" s="325"/>
      <c r="V15" s="23"/>
      <c r="W15" s="325"/>
      <c r="X15" s="23"/>
      <c r="Y15" s="325"/>
      <c r="Z15" s="23"/>
      <c r="AA15" s="325"/>
      <c r="AB15" s="23"/>
      <c r="AC15" s="325"/>
      <c r="AD15" s="23"/>
    </row>
    <row r="16" spans="2:30" s="74" customFormat="1" ht="15" customHeight="1" x14ac:dyDescent="0.2">
      <c r="B16" s="33" t="s">
        <v>288</v>
      </c>
      <c r="C16" s="34">
        <f t="shared" si="6"/>
        <v>0</v>
      </c>
      <c r="D16" s="35">
        <f t="shared" si="2"/>
        <v>0</v>
      </c>
      <c r="E16" s="34">
        <f t="shared" si="3"/>
        <v>0</v>
      </c>
      <c r="F16" s="272">
        <f t="shared" si="4"/>
        <v>0</v>
      </c>
      <c r="G16" s="326"/>
      <c r="H16" s="25"/>
      <c r="I16" s="326"/>
      <c r="J16" s="25"/>
      <c r="K16" s="326"/>
      <c r="L16" s="25"/>
      <c r="M16" s="326"/>
      <c r="N16" s="25"/>
      <c r="O16" s="326"/>
      <c r="P16" s="25"/>
      <c r="Q16" s="326"/>
      <c r="R16" s="25"/>
      <c r="S16" s="326"/>
      <c r="T16" s="25"/>
      <c r="U16" s="326"/>
      <c r="V16" s="25"/>
      <c r="W16" s="326"/>
      <c r="X16" s="25"/>
      <c r="Y16" s="326"/>
      <c r="Z16" s="25"/>
      <c r="AA16" s="326"/>
      <c r="AB16" s="25"/>
      <c r="AC16" s="326"/>
      <c r="AD16" s="25"/>
    </row>
    <row r="17" spans="2:30" s="74" customFormat="1" ht="15" customHeight="1" x14ac:dyDescent="0.2">
      <c r="B17" s="33" t="s">
        <v>289</v>
      </c>
      <c r="C17" s="34">
        <f t="shared" si="6"/>
        <v>0</v>
      </c>
      <c r="D17" s="35">
        <f t="shared" si="2"/>
        <v>0</v>
      </c>
      <c r="E17" s="34">
        <f t="shared" si="3"/>
        <v>0</v>
      </c>
      <c r="F17" s="272">
        <f t="shared" si="4"/>
        <v>0</v>
      </c>
      <c r="G17" s="326"/>
      <c r="H17" s="25"/>
      <c r="I17" s="326"/>
      <c r="J17" s="25"/>
      <c r="K17" s="326"/>
      <c r="L17" s="25"/>
      <c r="M17" s="326"/>
      <c r="N17" s="25"/>
      <c r="O17" s="326"/>
      <c r="P17" s="25"/>
      <c r="Q17" s="326"/>
      <c r="R17" s="25"/>
      <c r="S17" s="326"/>
      <c r="T17" s="25"/>
      <c r="U17" s="326"/>
      <c r="V17" s="25"/>
      <c r="W17" s="326"/>
      <c r="X17" s="25"/>
      <c r="Y17" s="326"/>
      <c r="Z17" s="25"/>
      <c r="AA17" s="326"/>
      <c r="AB17" s="25"/>
      <c r="AC17" s="326"/>
      <c r="AD17" s="25"/>
    </row>
    <row r="18" spans="2:30" s="74" customFormat="1" ht="15" customHeight="1" x14ac:dyDescent="0.2">
      <c r="B18" s="33" t="s">
        <v>246</v>
      </c>
      <c r="C18" s="34">
        <f t="shared" si="6"/>
        <v>0</v>
      </c>
      <c r="D18" s="35">
        <f t="shared" si="2"/>
        <v>0</v>
      </c>
      <c r="E18" s="34">
        <f t="shared" si="3"/>
        <v>0</v>
      </c>
      <c r="F18" s="272">
        <f t="shared" si="4"/>
        <v>0</v>
      </c>
      <c r="G18" s="326"/>
      <c r="H18" s="25"/>
      <c r="I18" s="326"/>
      <c r="J18" s="25"/>
      <c r="K18" s="326"/>
      <c r="L18" s="25"/>
      <c r="M18" s="326"/>
      <c r="N18" s="25"/>
      <c r="O18" s="326"/>
      <c r="P18" s="25"/>
      <c r="Q18" s="326"/>
      <c r="R18" s="25"/>
      <c r="S18" s="326"/>
      <c r="T18" s="25"/>
      <c r="U18" s="326"/>
      <c r="V18" s="25"/>
      <c r="W18" s="326"/>
      <c r="X18" s="25"/>
      <c r="Y18" s="326"/>
      <c r="Z18" s="25"/>
      <c r="AA18" s="326"/>
      <c r="AB18" s="25"/>
      <c r="AC18" s="326"/>
      <c r="AD18" s="25"/>
    </row>
    <row r="19" spans="2:30" s="74" customFormat="1" ht="15" customHeight="1" thickBot="1" x14ac:dyDescent="0.25">
      <c r="B19" s="33" t="s">
        <v>281</v>
      </c>
      <c r="C19" s="34">
        <f t="shared" si="6"/>
        <v>0</v>
      </c>
      <c r="D19" s="35">
        <f t="shared" si="2"/>
        <v>0</v>
      </c>
      <c r="E19" s="34">
        <f t="shared" si="3"/>
        <v>0</v>
      </c>
      <c r="F19" s="272">
        <f t="shared" si="4"/>
        <v>0</v>
      </c>
      <c r="G19" s="327"/>
      <c r="H19" s="328"/>
      <c r="I19" s="327"/>
      <c r="J19" s="328"/>
      <c r="K19" s="327"/>
      <c r="L19" s="328"/>
      <c r="M19" s="327"/>
      <c r="N19" s="328"/>
      <c r="O19" s="327"/>
      <c r="P19" s="328"/>
      <c r="Q19" s="327"/>
      <c r="R19" s="328"/>
      <c r="S19" s="327"/>
      <c r="T19" s="328"/>
      <c r="U19" s="327"/>
      <c r="V19" s="328"/>
      <c r="W19" s="327"/>
      <c r="X19" s="328"/>
      <c r="Y19" s="327"/>
      <c r="Z19" s="328"/>
      <c r="AA19" s="327"/>
      <c r="AB19" s="328"/>
      <c r="AC19" s="327"/>
      <c r="AD19" s="328"/>
    </row>
    <row r="20" spans="2:30" s="74" customFormat="1" ht="15" customHeight="1" thickBot="1" x14ac:dyDescent="0.25">
      <c r="B20" s="31" t="s">
        <v>241</v>
      </c>
      <c r="C20" s="26">
        <f t="shared" si="6"/>
        <v>0</v>
      </c>
      <c r="D20" s="27">
        <f t="shared" si="2"/>
        <v>0</v>
      </c>
      <c r="E20" s="26">
        <f t="shared" si="3"/>
        <v>0</v>
      </c>
      <c r="F20" s="122">
        <f t="shared" si="4"/>
        <v>0</v>
      </c>
      <c r="G20" s="345">
        <f>SUM(G15:G19)</f>
        <v>0</v>
      </c>
      <c r="H20" s="29">
        <f>SUM(H15:H19)</f>
        <v>0</v>
      </c>
      <c r="I20" s="345">
        <f>SUM(I15:I19)</f>
        <v>0</v>
      </c>
      <c r="J20" s="29">
        <f>SUM(J15:J19)</f>
        <v>0</v>
      </c>
      <c r="K20" s="345">
        <f t="shared" ref="K20:AD20" si="7">SUM(K15:K19)</f>
        <v>0</v>
      </c>
      <c r="L20" s="29">
        <f t="shared" si="7"/>
        <v>0</v>
      </c>
      <c r="M20" s="345">
        <f t="shared" si="7"/>
        <v>0</v>
      </c>
      <c r="N20" s="29">
        <f t="shared" si="7"/>
        <v>0</v>
      </c>
      <c r="O20" s="345">
        <f t="shared" si="7"/>
        <v>0</v>
      </c>
      <c r="P20" s="29">
        <f t="shared" si="7"/>
        <v>0</v>
      </c>
      <c r="Q20" s="345">
        <f t="shared" si="7"/>
        <v>0</v>
      </c>
      <c r="R20" s="29">
        <f t="shared" si="7"/>
        <v>0</v>
      </c>
      <c r="S20" s="345">
        <f t="shared" si="7"/>
        <v>0</v>
      </c>
      <c r="T20" s="29">
        <f t="shared" si="7"/>
        <v>0</v>
      </c>
      <c r="U20" s="345">
        <f t="shared" si="7"/>
        <v>0</v>
      </c>
      <c r="V20" s="29">
        <f t="shared" si="7"/>
        <v>0</v>
      </c>
      <c r="W20" s="345">
        <f t="shared" si="7"/>
        <v>0</v>
      </c>
      <c r="X20" s="29">
        <f t="shared" si="7"/>
        <v>0</v>
      </c>
      <c r="Y20" s="345">
        <f t="shared" si="7"/>
        <v>0</v>
      </c>
      <c r="Z20" s="29">
        <f t="shared" si="7"/>
        <v>0</v>
      </c>
      <c r="AA20" s="345">
        <f t="shared" si="7"/>
        <v>0</v>
      </c>
      <c r="AB20" s="29">
        <f t="shared" si="7"/>
        <v>0</v>
      </c>
      <c r="AC20" s="345">
        <f t="shared" si="7"/>
        <v>0</v>
      </c>
      <c r="AD20" s="29">
        <f t="shared" si="7"/>
        <v>0</v>
      </c>
    </row>
    <row r="21" spans="2:30" s="74" customFormat="1" ht="15" customHeight="1" x14ac:dyDescent="0.2">
      <c r="B21" s="245" t="s">
        <v>143</v>
      </c>
      <c r="C21" s="246">
        <f t="shared" si="6"/>
        <v>0</v>
      </c>
      <c r="D21" s="247">
        <f t="shared" si="2"/>
        <v>0</v>
      </c>
      <c r="E21" s="246">
        <f t="shared" ref="E21:E39" si="8">D21-C21</f>
        <v>0</v>
      </c>
      <c r="F21" s="248">
        <f t="shared" ref="F21:F39" si="9">IF(C21=0,0,E21/C21)</f>
        <v>0</v>
      </c>
      <c r="G21" s="329"/>
      <c r="H21" s="250"/>
      <c r="I21" s="329"/>
      <c r="J21" s="250"/>
      <c r="K21" s="329"/>
      <c r="L21" s="250"/>
      <c r="M21" s="329"/>
      <c r="N21" s="250"/>
      <c r="O21" s="329"/>
      <c r="P21" s="250"/>
      <c r="Q21" s="329"/>
      <c r="R21" s="250"/>
      <c r="S21" s="329"/>
      <c r="T21" s="250"/>
      <c r="U21" s="329"/>
      <c r="V21" s="250"/>
      <c r="W21" s="329"/>
      <c r="X21" s="250"/>
      <c r="Y21" s="329"/>
      <c r="Z21" s="250"/>
      <c r="AA21" s="329"/>
      <c r="AB21" s="250"/>
      <c r="AC21" s="329"/>
      <c r="AD21" s="250"/>
    </row>
    <row r="22" spans="2:30" s="74" customFormat="1" ht="15" customHeight="1" x14ac:dyDescent="0.2">
      <c r="B22" s="135" t="s">
        <v>144</v>
      </c>
      <c r="C22" s="246">
        <f t="shared" si="6"/>
        <v>0</v>
      </c>
      <c r="D22" s="247">
        <f t="shared" si="2"/>
        <v>0</v>
      </c>
      <c r="E22" s="246">
        <f t="shared" si="8"/>
        <v>0</v>
      </c>
      <c r="F22" s="248">
        <f t="shared" si="9"/>
        <v>0</v>
      </c>
      <c r="G22" s="330"/>
      <c r="H22" s="252"/>
      <c r="I22" s="330"/>
      <c r="J22" s="252"/>
      <c r="K22" s="330"/>
      <c r="L22" s="252"/>
      <c r="M22" s="330"/>
      <c r="N22" s="252"/>
      <c r="O22" s="330"/>
      <c r="P22" s="252"/>
      <c r="Q22" s="330"/>
      <c r="R22" s="252"/>
      <c r="S22" s="330"/>
      <c r="T22" s="252"/>
      <c r="U22" s="330"/>
      <c r="V22" s="252"/>
      <c r="W22" s="330"/>
      <c r="X22" s="252"/>
      <c r="Y22" s="330"/>
      <c r="Z22" s="252"/>
      <c r="AA22" s="330"/>
      <c r="AB22" s="252"/>
      <c r="AC22" s="330"/>
      <c r="AD22" s="252"/>
    </row>
    <row r="23" spans="2:30" s="74" customFormat="1" ht="15" customHeight="1" x14ac:dyDescent="0.2">
      <c r="B23" s="135" t="s">
        <v>298</v>
      </c>
      <c r="C23" s="246">
        <f t="shared" ref="C23:C24" si="10">IF(SUM(G23,I23,K23,M23,O23,Q23,S23,U23,W23,Y23,AA23,AC23)=0,0,SUM(G23,I23,K23,M23,O23,Q23,S23,U23,W23,Y23,AA23,AC23))</f>
        <v>0</v>
      </c>
      <c r="D23" s="247">
        <f t="shared" ref="D23:D24" si="11">IF(SUM(H23,J23,L23,N23,P23,R23,T23,V23,X23,Z23,AB23,AD23)=0,0,SUM(H23,J23,L23,N23,P23,R23,T23,V23,X23,Z23,AB23,AD23))</f>
        <v>0</v>
      </c>
      <c r="E23" s="246">
        <f t="shared" ref="E23:E24" si="12">D23-C23</f>
        <v>0</v>
      </c>
      <c r="F23" s="248">
        <f t="shared" ref="F23:F24" si="13">IF(C23=0,0,E23/C23)</f>
        <v>0</v>
      </c>
      <c r="G23" s="330"/>
      <c r="H23" s="252"/>
      <c r="I23" s="330"/>
      <c r="J23" s="252"/>
      <c r="K23" s="330"/>
      <c r="L23" s="252"/>
      <c r="M23" s="330"/>
      <c r="N23" s="252"/>
      <c r="O23" s="330"/>
      <c r="P23" s="252"/>
      <c r="Q23" s="330"/>
      <c r="R23" s="252"/>
      <c r="S23" s="330"/>
      <c r="T23" s="252"/>
      <c r="U23" s="330"/>
      <c r="V23" s="252"/>
      <c r="W23" s="330"/>
      <c r="X23" s="252"/>
      <c r="Y23" s="330"/>
      <c r="Z23" s="252"/>
      <c r="AA23" s="330"/>
      <c r="AB23" s="252"/>
      <c r="AC23" s="330"/>
      <c r="AD23" s="252"/>
    </row>
    <row r="24" spans="2:30" s="74" customFormat="1" ht="15" customHeight="1" x14ac:dyDescent="0.2">
      <c r="B24" s="135" t="s">
        <v>299</v>
      </c>
      <c r="C24" s="246">
        <f t="shared" si="10"/>
        <v>0</v>
      </c>
      <c r="D24" s="247">
        <f t="shared" si="11"/>
        <v>0</v>
      </c>
      <c r="E24" s="246">
        <f t="shared" si="12"/>
        <v>0</v>
      </c>
      <c r="F24" s="248">
        <f t="shared" si="13"/>
        <v>0</v>
      </c>
      <c r="G24" s="330"/>
      <c r="H24" s="252"/>
      <c r="I24" s="330"/>
      <c r="J24" s="252"/>
      <c r="K24" s="330"/>
      <c r="L24" s="252"/>
      <c r="M24" s="330"/>
      <c r="N24" s="252"/>
      <c r="O24" s="330"/>
      <c r="P24" s="252"/>
      <c r="Q24" s="330"/>
      <c r="R24" s="252"/>
      <c r="S24" s="330"/>
      <c r="T24" s="252"/>
      <c r="U24" s="330"/>
      <c r="V24" s="252"/>
      <c r="W24" s="330"/>
      <c r="X24" s="252"/>
      <c r="Y24" s="330"/>
      <c r="Z24" s="252"/>
      <c r="AA24" s="330"/>
      <c r="AB24" s="252"/>
      <c r="AC24" s="330"/>
      <c r="AD24" s="252"/>
    </row>
    <row r="25" spans="2:30" s="74" customFormat="1" ht="15" customHeight="1" x14ac:dyDescent="0.2">
      <c r="B25" s="135" t="s">
        <v>145</v>
      </c>
      <c r="C25" s="246">
        <f t="shared" si="6"/>
        <v>0</v>
      </c>
      <c r="D25" s="247">
        <f t="shared" si="2"/>
        <v>0</v>
      </c>
      <c r="E25" s="246">
        <f t="shared" si="8"/>
        <v>0</v>
      </c>
      <c r="F25" s="248">
        <f t="shared" si="9"/>
        <v>0</v>
      </c>
      <c r="G25" s="330"/>
      <c r="H25" s="252"/>
      <c r="I25" s="330"/>
      <c r="J25" s="252"/>
      <c r="K25" s="330"/>
      <c r="L25" s="252"/>
      <c r="M25" s="330"/>
      <c r="N25" s="252"/>
      <c r="O25" s="330"/>
      <c r="P25" s="252"/>
      <c r="Q25" s="330"/>
      <c r="R25" s="252"/>
      <c r="S25" s="330"/>
      <c r="T25" s="252"/>
      <c r="U25" s="330"/>
      <c r="V25" s="252"/>
      <c r="W25" s="330"/>
      <c r="X25" s="252"/>
      <c r="Y25" s="330"/>
      <c r="Z25" s="252"/>
      <c r="AA25" s="330"/>
      <c r="AB25" s="252"/>
      <c r="AC25" s="330"/>
      <c r="AD25" s="252"/>
    </row>
    <row r="26" spans="2:30" s="74" customFormat="1" ht="15" customHeight="1" x14ac:dyDescent="0.2">
      <c r="B26" s="135" t="s">
        <v>290</v>
      </c>
      <c r="C26" s="246">
        <f t="shared" si="6"/>
        <v>0</v>
      </c>
      <c r="D26" s="247">
        <f t="shared" si="2"/>
        <v>0</v>
      </c>
      <c r="E26" s="246">
        <f t="shared" si="8"/>
        <v>0</v>
      </c>
      <c r="F26" s="248">
        <f t="shared" si="9"/>
        <v>0</v>
      </c>
      <c r="G26" s="330"/>
      <c r="H26" s="252"/>
      <c r="I26" s="330"/>
      <c r="J26" s="252"/>
      <c r="K26" s="330"/>
      <c r="L26" s="252"/>
      <c r="M26" s="330"/>
      <c r="N26" s="252"/>
      <c r="O26" s="330"/>
      <c r="P26" s="252"/>
      <c r="Q26" s="330"/>
      <c r="R26" s="252"/>
      <c r="S26" s="330"/>
      <c r="T26" s="252"/>
      <c r="U26" s="330"/>
      <c r="V26" s="252"/>
      <c r="W26" s="330"/>
      <c r="X26" s="252"/>
      <c r="Y26" s="330"/>
      <c r="Z26" s="252"/>
      <c r="AA26" s="330"/>
      <c r="AB26" s="252"/>
      <c r="AC26" s="330"/>
      <c r="AD26" s="252"/>
    </row>
    <row r="27" spans="2:30" s="74" customFormat="1" ht="15" customHeight="1" thickBot="1" x14ac:dyDescent="0.25">
      <c r="B27" s="253" t="s">
        <v>291</v>
      </c>
      <c r="C27" s="246">
        <f t="shared" si="6"/>
        <v>0</v>
      </c>
      <c r="D27" s="247">
        <f t="shared" si="2"/>
        <v>0</v>
      </c>
      <c r="E27" s="246">
        <f t="shared" si="8"/>
        <v>0</v>
      </c>
      <c r="F27" s="248">
        <f t="shared" si="9"/>
        <v>0</v>
      </c>
      <c r="G27" s="331"/>
      <c r="H27" s="258"/>
      <c r="I27" s="331"/>
      <c r="J27" s="258"/>
      <c r="K27" s="331"/>
      <c r="L27" s="258"/>
      <c r="M27" s="331"/>
      <c r="N27" s="258"/>
      <c r="O27" s="331"/>
      <c r="P27" s="258"/>
      <c r="Q27" s="331"/>
      <c r="R27" s="258"/>
      <c r="S27" s="331"/>
      <c r="T27" s="258"/>
      <c r="U27" s="331"/>
      <c r="V27" s="258"/>
      <c r="W27" s="331"/>
      <c r="X27" s="258"/>
      <c r="Y27" s="331"/>
      <c r="Z27" s="258"/>
      <c r="AA27" s="331"/>
      <c r="AB27" s="258"/>
      <c r="AC27" s="331"/>
      <c r="AD27" s="258"/>
    </row>
    <row r="28" spans="2:30" s="74" customFormat="1" ht="15" customHeight="1" thickBot="1" x14ac:dyDescent="0.25">
      <c r="B28" s="259" t="s">
        <v>242</v>
      </c>
      <c r="C28" s="141">
        <f t="shared" si="6"/>
        <v>0</v>
      </c>
      <c r="D28" s="228">
        <f t="shared" si="2"/>
        <v>0</v>
      </c>
      <c r="E28" s="141">
        <f t="shared" si="8"/>
        <v>0</v>
      </c>
      <c r="F28" s="229">
        <f t="shared" si="9"/>
        <v>0</v>
      </c>
      <c r="G28" s="346">
        <f t="shared" ref="G28:AD28" si="14">SUM(G21:G27)</f>
        <v>0</v>
      </c>
      <c r="H28" s="261">
        <f t="shared" si="14"/>
        <v>0</v>
      </c>
      <c r="I28" s="346">
        <f t="shared" si="14"/>
        <v>0</v>
      </c>
      <c r="J28" s="261">
        <f t="shared" si="14"/>
        <v>0</v>
      </c>
      <c r="K28" s="346">
        <f t="shared" si="14"/>
        <v>0</v>
      </c>
      <c r="L28" s="261">
        <f t="shared" si="14"/>
        <v>0</v>
      </c>
      <c r="M28" s="346">
        <f t="shared" si="14"/>
        <v>0</v>
      </c>
      <c r="N28" s="261">
        <f t="shared" si="14"/>
        <v>0</v>
      </c>
      <c r="O28" s="346">
        <f t="shared" si="14"/>
        <v>0</v>
      </c>
      <c r="P28" s="261">
        <f t="shared" si="14"/>
        <v>0</v>
      </c>
      <c r="Q28" s="346">
        <f t="shared" si="14"/>
        <v>0</v>
      </c>
      <c r="R28" s="261">
        <f t="shared" si="14"/>
        <v>0</v>
      </c>
      <c r="S28" s="346">
        <f t="shared" si="14"/>
        <v>0</v>
      </c>
      <c r="T28" s="261">
        <f t="shared" si="14"/>
        <v>0</v>
      </c>
      <c r="U28" s="346">
        <f t="shared" si="14"/>
        <v>0</v>
      </c>
      <c r="V28" s="261">
        <f t="shared" si="14"/>
        <v>0</v>
      </c>
      <c r="W28" s="346">
        <f t="shared" si="14"/>
        <v>0</v>
      </c>
      <c r="X28" s="261">
        <f t="shared" si="14"/>
        <v>0</v>
      </c>
      <c r="Y28" s="346">
        <f t="shared" si="14"/>
        <v>0</v>
      </c>
      <c r="Z28" s="261">
        <f t="shared" si="14"/>
        <v>0</v>
      </c>
      <c r="AA28" s="346">
        <f t="shared" si="14"/>
        <v>0</v>
      </c>
      <c r="AB28" s="261">
        <f t="shared" si="14"/>
        <v>0</v>
      </c>
      <c r="AC28" s="346">
        <f t="shared" si="14"/>
        <v>0</v>
      </c>
      <c r="AD28" s="261">
        <f t="shared" si="14"/>
        <v>0</v>
      </c>
    </row>
    <row r="29" spans="2:30" s="74" customFormat="1" ht="15" customHeight="1" x14ac:dyDescent="0.2">
      <c r="B29" s="245" t="s">
        <v>142</v>
      </c>
      <c r="C29" s="246">
        <f t="shared" ref="C29:D36" si="15">IF(SUM(G29,I29,K29,M29,O29,Q29,S29,U29,W29,Y29,AA29,AC29)=0,0,SUM(G29,I29,K29,M29,O29,Q29,S29,U29,W29,Y29,AA29,AC29))</f>
        <v>0</v>
      </c>
      <c r="D29" s="247">
        <f t="shared" si="15"/>
        <v>0</v>
      </c>
      <c r="E29" s="246">
        <f t="shared" si="8"/>
        <v>0</v>
      </c>
      <c r="F29" s="248">
        <f t="shared" si="9"/>
        <v>0</v>
      </c>
      <c r="G29" s="249"/>
      <c r="H29" s="250"/>
      <c r="I29" s="249"/>
      <c r="J29" s="250"/>
      <c r="K29" s="249"/>
      <c r="L29" s="250"/>
      <c r="M29" s="249"/>
      <c r="N29" s="250"/>
      <c r="O29" s="249"/>
      <c r="P29" s="250"/>
      <c r="Q29" s="249"/>
      <c r="R29" s="250"/>
      <c r="S29" s="249"/>
      <c r="T29" s="250"/>
      <c r="U29" s="249"/>
      <c r="V29" s="250"/>
      <c r="W29" s="249"/>
      <c r="X29" s="250"/>
      <c r="Y29" s="249"/>
      <c r="Z29" s="250"/>
      <c r="AA29" s="249"/>
      <c r="AB29" s="250"/>
      <c r="AC29" s="249"/>
      <c r="AD29" s="250"/>
    </row>
    <row r="30" spans="2:30" s="74" customFormat="1" ht="15" customHeight="1" x14ac:dyDescent="0.2">
      <c r="B30" s="135" t="s">
        <v>285</v>
      </c>
      <c r="C30" s="246">
        <f t="shared" si="15"/>
        <v>0</v>
      </c>
      <c r="D30" s="247">
        <f t="shared" si="15"/>
        <v>0</v>
      </c>
      <c r="E30" s="246">
        <f t="shared" si="8"/>
        <v>0</v>
      </c>
      <c r="F30" s="248">
        <f t="shared" si="9"/>
        <v>0</v>
      </c>
      <c r="G30" s="251"/>
      <c r="H30" s="252"/>
      <c r="I30" s="251"/>
      <c r="J30" s="252"/>
      <c r="K30" s="251"/>
      <c r="L30" s="252"/>
      <c r="M30" s="251"/>
      <c r="N30" s="252"/>
      <c r="O30" s="251"/>
      <c r="P30" s="252"/>
      <c r="Q30" s="251"/>
      <c r="R30" s="252"/>
      <c r="S30" s="251"/>
      <c r="T30" s="252"/>
      <c r="U30" s="251"/>
      <c r="V30" s="252"/>
      <c r="W30" s="251"/>
      <c r="X30" s="252"/>
      <c r="Y30" s="251"/>
      <c r="Z30" s="252"/>
      <c r="AA30" s="251"/>
      <c r="AB30" s="252"/>
      <c r="AC30" s="251"/>
      <c r="AD30" s="252"/>
    </row>
    <row r="31" spans="2:30" s="74" customFormat="1" ht="15" customHeight="1" x14ac:dyDescent="0.2">
      <c r="B31" s="135" t="s">
        <v>300</v>
      </c>
      <c r="C31" s="246">
        <f t="shared" ref="C31:C32" si="16">IF(SUM(G31,I31,K31,M31,O31,Q31,S31,U31,W31,Y31,AA31,AC31)=0,0,SUM(G31,I31,K31,M31,O31,Q31,S31,U31,W31,Y31,AA31,AC31))</f>
        <v>0</v>
      </c>
      <c r="D31" s="247">
        <f t="shared" ref="D31:D32" si="17">IF(SUM(H31,J31,L31,N31,P31,R31,T31,V31,X31,Z31,AB31,AD31)=0,0,SUM(H31,J31,L31,N31,P31,R31,T31,V31,X31,Z31,AB31,AD31))</f>
        <v>0</v>
      </c>
      <c r="E31" s="246">
        <f t="shared" ref="E31:E32" si="18">D31-C31</f>
        <v>0</v>
      </c>
      <c r="F31" s="248">
        <f t="shared" ref="F31:F32" si="19">IF(C31=0,0,E31/C31)</f>
        <v>0</v>
      </c>
      <c r="G31" s="251"/>
      <c r="H31" s="252"/>
      <c r="I31" s="251"/>
      <c r="J31" s="252"/>
      <c r="K31" s="251"/>
      <c r="L31" s="252"/>
      <c r="M31" s="251"/>
      <c r="N31" s="252"/>
      <c r="O31" s="251"/>
      <c r="P31" s="252"/>
      <c r="Q31" s="251"/>
      <c r="R31" s="252"/>
      <c r="S31" s="251"/>
      <c r="T31" s="252"/>
      <c r="U31" s="251"/>
      <c r="V31" s="252"/>
      <c r="W31" s="251"/>
      <c r="X31" s="252"/>
      <c r="Y31" s="251"/>
      <c r="Z31" s="252"/>
      <c r="AA31" s="251"/>
      <c r="AB31" s="252"/>
      <c r="AC31" s="251"/>
      <c r="AD31" s="252"/>
    </row>
    <row r="32" spans="2:30" s="74" customFormat="1" ht="15" customHeight="1" x14ac:dyDescent="0.2">
      <c r="B32" s="135" t="s">
        <v>301</v>
      </c>
      <c r="C32" s="246">
        <f t="shared" si="16"/>
        <v>0</v>
      </c>
      <c r="D32" s="247">
        <f t="shared" si="17"/>
        <v>0</v>
      </c>
      <c r="E32" s="246">
        <f t="shared" si="18"/>
        <v>0</v>
      </c>
      <c r="F32" s="248">
        <f t="shared" si="19"/>
        <v>0</v>
      </c>
      <c r="G32" s="251"/>
      <c r="H32" s="252"/>
      <c r="I32" s="251"/>
      <c r="J32" s="252"/>
      <c r="K32" s="251"/>
      <c r="L32" s="252"/>
      <c r="M32" s="251"/>
      <c r="N32" s="252"/>
      <c r="O32" s="251"/>
      <c r="P32" s="252"/>
      <c r="Q32" s="251"/>
      <c r="R32" s="252"/>
      <c r="S32" s="251"/>
      <c r="T32" s="252"/>
      <c r="U32" s="251"/>
      <c r="V32" s="252"/>
      <c r="W32" s="251"/>
      <c r="X32" s="252"/>
      <c r="Y32" s="251"/>
      <c r="Z32" s="252"/>
      <c r="AA32" s="251"/>
      <c r="AB32" s="252"/>
      <c r="AC32" s="251"/>
      <c r="AD32" s="252"/>
    </row>
    <row r="33" spans="2:30" s="74" customFormat="1" ht="15" customHeight="1" x14ac:dyDescent="0.2">
      <c r="B33" s="135" t="s">
        <v>286</v>
      </c>
      <c r="C33" s="246">
        <f t="shared" si="15"/>
        <v>0</v>
      </c>
      <c r="D33" s="247">
        <f t="shared" si="15"/>
        <v>0</v>
      </c>
      <c r="E33" s="246">
        <f t="shared" si="8"/>
        <v>0</v>
      </c>
      <c r="F33" s="248">
        <f t="shared" si="9"/>
        <v>0</v>
      </c>
      <c r="G33" s="251"/>
      <c r="H33" s="252"/>
      <c r="I33" s="251"/>
      <c r="J33" s="252"/>
      <c r="K33" s="251"/>
      <c r="L33" s="252"/>
      <c r="M33" s="251"/>
      <c r="N33" s="252"/>
      <c r="O33" s="251"/>
      <c r="P33" s="252"/>
      <c r="Q33" s="251"/>
      <c r="R33" s="252"/>
      <c r="S33" s="251"/>
      <c r="T33" s="252"/>
      <c r="U33" s="251"/>
      <c r="V33" s="252"/>
      <c r="W33" s="251"/>
      <c r="X33" s="252"/>
      <c r="Y33" s="251"/>
      <c r="Z33" s="252"/>
      <c r="AA33" s="251"/>
      <c r="AB33" s="252"/>
      <c r="AC33" s="251"/>
      <c r="AD33" s="252"/>
    </row>
    <row r="34" spans="2:30" s="74" customFormat="1" ht="15" customHeight="1" x14ac:dyDescent="0.2">
      <c r="B34" s="135" t="s">
        <v>279</v>
      </c>
      <c r="C34" s="246">
        <f t="shared" si="15"/>
        <v>0</v>
      </c>
      <c r="D34" s="247">
        <f t="shared" si="15"/>
        <v>0</v>
      </c>
      <c r="E34" s="246">
        <f t="shared" si="8"/>
        <v>0</v>
      </c>
      <c r="F34" s="248">
        <f t="shared" si="9"/>
        <v>0</v>
      </c>
      <c r="G34" s="251"/>
      <c r="H34" s="252"/>
      <c r="I34" s="251"/>
      <c r="J34" s="252"/>
      <c r="K34" s="251"/>
      <c r="L34" s="252"/>
      <c r="M34" s="251"/>
      <c r="N34" s="252"/>
      <c r="O34" s="251"/>
      <c r="P34" s="252"/>
      <c r="Q34" s="251"/>
      <c r="R34" s="252"/>
      <c r="S34" s="251"/>
      <c r="T34" s="252"/>
      <c r="U34" s="251"/>
      <c r="V34" s="252"/>
      <c r="W34" s="251"/>
      <c r="X34" s="252"/>
      <c r="Y34" s="251"/>
      <c r="Z34" s="252"/>
      <c r="AA34" s="251"/>
      <c r="AB34" s="252"/>
      <c r="AC34" s="251"/>
      <c r="AD34" s="252"/>
    </row>
    <row r="35" spans="2:30" s="74" customFormat="1" ht="15" customHeight="1" thickBot="1" x14ac:dyDescent="0.25">
      <c r="B35" s="253" t="s">
        <v>280</v>
      </c>
      <c r="C35" s="254">
        <f t="shared" si="15"/>
        <v>0</v>
      </c>
      <c r="D35" s="255">
        <f t="shared" si="15"/>
        <v>0</v>
      </c>
      <c r="E35" s="254">
        <f t="shared" si="8"/>
        <v>0</v>
      </c>
      <c r="F35" s="256">
        <f t="shared" si="9"/>
        <v>0</v>
      </c>
      <c r="G35" s="257"/>
      <c r="H35" s="258"/>
      <c r="I35" s="257"/>
      <c r="J35" s="258"/>
      <c r="K35" s="257"/>
      <c r="L35" s="258"/>
      <c r="M35" s="257"/>
      <c r="N35" s="258"/>
      <c r="O35" s="257"/>
      <c r="P35" s="258"/>
      <c r="Q35" s="257"/>
      <c r="R35" s="258"/>
      <c r="S35" s="257"/>
      <c r="T35" s="258"/>
      <c r="U35" s="257"/>
      <c r="V35" s="258"/>
      <c r="W35" s="257"/>
      <c r="X35" s="258"/>
      <c r="Y35" s="257"/>
      <c r="Z35" s="258"/>
      <c r="AA35" s="257"/>
      <c r="AB35" s="258"/>
      <c r="AC35" s="257"/>
      <c r="AD35" s="258"/>
    </row>
    <row r="36" spans="2:30" s="74" customFormat="1" ht="15" customHeight="1" thickBot="1" x14ac:dyDescent="0.25">
      <c r="B36" s="259" t="s">
        <v>243</v>
      </c>
      <c r="C36" s="141">
        <f t="shared" si="15"/>
        <v>0</v>
      </c>
      <c r="D36" s="228">
        <f t="shared" si="15"/>
        <v>0</v>
      </c>
      <c r="E36" s="141">
        <f t="shared" si="8"/>
        <v>0</v>
      </c>
      <c r="F36" s="229">
        <f t="shared" si="9"/>
        <v>0</v>
      </c>
      <c r="G36" s="260">
        <f t="shared" ref="G36:AD36" si="20">SUM(G29:G35)</f>
        <v>0</v>
      </c>
      <c r="H36" s="261">
        <f t="shared" si="20"/>
        <v>0</v>
      </c>
      <c r="I36" s="262">
        <f t="shared" si="20"/>
        <v>0</v>
      </c>
      <c r="J36" s="275">
        <f t="shared" si="20"/>
        <v>0</v>
      </c>
      <c r="K36" s="260">
        <f t="shared" si="20"/>
        <v>0</v>
      </c>
      <c r="L36" s="261">
        <f t="shared" si="20"/>
        <v>0</v>
      </c>
      <c r="M36" s="262">
        <f t="shared" si="20"/>
        <v>0</v>
      </c>
      <c r="N36" s="261">
        <f t="shared" si="20"/>
        <v>0</v>
      </c>
      <c r="O36" s="260">
        <f t="shared" si="20"/>
        <v>0</v>
      </c>
      <c r="P36" s="261">
        <f t="shared" si="20"/>
        <v>0</v>
      </c>
      <c r="Q36" s="260">
        <f t="shared" si="20"/>
        <v>0</v>
      </c>
      <c r="R36" s="261">
        <f t="shared" si="20"/>
        <v>0</v>
      </c>
      <c r="S36" s="260">
        <f t="shared" si="20"/>
        <v>0</v>
      </c>
      <c r="T36" s="261">
        <f t="shared" si="20"/>
        <v>0</v>
      </c>
      <c r="U36" s="260">
        <f t="shared" si="20"/>
        <v>0</v>
      </c>
      <c r="V36" s="261">
        <f t="shared" si="20"/>
        <v>0</v>
      </c>
      <c r="W36" s="262">
        <f t="shared" si="20"/>
        <v>0</v>
      </c>
      <c r="X36" s="261">
        <f t="shared" si="20"/>
        <v>0</v>
      </c>
      <c r="Y36" s="260">
        <f t="shared" si="20"/>
        <v>0</v>
      </c>
      <c r="Z36" s="261">
        <f t="shared" si="20"/>
        <v>0</v>
      </c>
      <c r="AA36" s="262">
        <f t="shared" si="20"/>
        <v>0</v>
      </c>
      <c r="AB36" s="261">
        <f t="shared" si="20"/>
        <v>0</v>
      </c>
      <c r="AC36" s="260">
        <f t="shared" si="20"/>
        <v>0</v>
      </c>
      <c r="AD36" s="261">
        <f t="shared" si="20"/>
        <v>0</v>
      </c>
    </row>
    <row r="37" spans="2:30" s="74" customFormat="1" ht="15" customHeight="1" thickBot="1" x14ac:dyDescent="0.25">
      <c r="B37" s="263" t="s">
        <v>150</v>
      </c>
      <c r="C37" s="264">
        <f>C28-C36</f>
        <v>0</v>
      </c>
      <c r="D37" s="264">
        <f>D28-D36</f>
        <v>0</v>
      </c>
      <c r="E37" s="264">
        <f t="shared" si="8"/>
        <v>0</v>
      </c>
      <c r="F37" s="229">
        <f t="shared" si="9"/>
        <v>0</v>
      </c>
      <c r="G37" s="265">
        <f t="shared" ref="G37:AD37" si="21">G28-G36</f>
        <v>0</v>
      </c>
      <c r="H37" s="261">
        <f t="shared" si="21"/>
        <v>0</v>
      </c>
      <c r="I37" s="265">
        <f t="shared" si="21"/>
        <v>0</v>
      </c>
      <c r="J37" s="261">
        <f t="shared" si="21"/>
        <v>0</v>
      </c>
      <c r="K37" s="265">
        <f t="shared" si="21"/>
        <v>0</v>
      </c>
      <c r="L37" s="261">
        <f t="shared" si="21"/>
        <v>0</v>
      </c>
      <c r="M37" s="265">
        <f t="shared" si="21"/>
        <v>0</v>
      </c>
      <c r="N37" s="261">
        <f t="shared" si="21"/>
        <v>0</v>
      </c>
      <c r="O37" s="265">
        <f t="shared" si="21"/>
        <v>0</v>
      </c>
      <c r="P37" s="261">
        <f t="shared" si="21"/>
        <v>0</v>
      </c>
      <c r="Q37" s="265">
        <f t="shared" si="21"/>
        <v>0</v>
      </c>
      <c r="R37" s="261">
        <f t="shared" si="21"/>
        <v>0</v>
      </c>
      <c r="S37" s="265">
        <f t="shared" si="21"/>
        <v>0</v>
      </c>
      <c r="T37" s="261">
        <f t="shared" si="21"/>
        <v>0</v>
      </c>
      <c r="U37" s="265">
        <f t="shared" si="21"/>
        <v>0</v>
      </c>
      <c r="V37" s="261">
        <f t="shared" si="21"/>
        <v>0</v>
      </c>
      <c r="W37" s="265">
        <f t="shared" si="21"/>
        <v>0</v>
      </c>
      <c r="X37" s="261">
        <f t="shared" si="21"/>
        <v>0</v>
      </c>
      <c r="Y37" s="265">
        <f t="shared" si="21"/>
        <v>0</v>
      </c>
      <c r="Z37" s="261">
        <f t="shared" si="21"/>
        <v>0</v>
      </c>
      <c r="AA37" s="265">
        <f t="shared" si="21"/>
        <v>0</v>
      </c>
      <c r="AB37" s="261">
        <f t="shared" si="21"/>
        <v>0</v>
      </c>
      <c r="AC37" s="265">
        <f t="shared" si="21"/>
        <v>0</v>
      </c>
      <c r="AD37" s="261">
        <f t="shared" si="21"/>
        <v>0</v>
      </c>
    </row>
    <row r="38" spans="2:30" s="74" customFormat="1" ht="15" customHeight="1" thickBot="1" x14ac:dyDescent="0.25">
      <c r="B38" s="271" t="s">
        <v>154</v>
      </c>
      <c r="C38" s="15">
        <f>C6+C7+C14+C20+C28-C36</f>
        <v>0</v>
      </c>
      <c r="D38" s="15">
        <f>D6+D7+D14+D20+D28-D36</f>
        <v>0</v>
      </c>
      <c r="E38" s="15">
        <f t="shared" si="8"/>
        <v>0</v>
      </c>
      <c r="F38" s="16">
        <f t="shared" si="9"/>
        <v>0</v>
      </c>
      <c r="G38" s="17">
        <f t="shared" ref="G38:AD38" si="22">G6+G7+G14+G20+G28-G36</f>
        <v>0</v>
      </c>
      <c r="H38" s="18">
        <f t="shared" si="22"/>
        <v>0</v>
      </c>
      <c r="I38" s="17">
        <f t="shared" si="22"/>
        <v>0</v>
      </c>
      <c r="J38" s="18">
        <f t="shared" si="22"/>
        <v>0</v>
      </c>
      <c r="K38" s="17">
        <f t="shared" si="22"/>
        <v>0</v>
      </c>
      <c r="L38" s="18">
        <f t="shared" si="22"/>
        <v>0</v>
      </c>
      <c r="M38" s="17">
        <f t="shared" si="22"/>
        <v>0</v>
      </c>
      <c r="N38" s="18">
        <f t="shared" si="22"/>
        <v>0</v>
      </c>
      <c r="O38" s="17">
        <f t="shared" si="22"/>
        <v>0</v>
      </c>
      <c r="P38" s="18">
        <f t="shared" si="22"/>
        <v>0</v>
      </c>
      <c r="Q38" s="17">
        <f t="shared" si="22"/>
        <v>0</v>
      </c>
      <c r="R38" s="18">
        <f t="shared" si="22"/>
        <v>0</v>
      </c>
      <c r="S38" s="17">
        <f t="shared" si="22"/>
        <v>0</v>
      </c>
      <c r="T38" s="18">
        <f t="shared" si="22"/>
        <v>0</v>
      </c>
      <c r="U38" s="17">
        <f t="shared" si="22"/>
        <v>0</v>
      </c>
      <c r="V38" s="18">
        <f t="shared" si="22"/>
        <v>0</v>
      </c>
      <c r="W38" s="17">
        <f t="shared" si="22"/>
        <v>0</v>
      </c>
      <c r="X38" s="18">
        <f t="shared" si="22"/>
        <v>0</v>
      </c>
      <c r="Y38" s="17">
        <f t="shared" si="22"/>
        <v>0</v>
      </c>
      <c r="Z38" s="18">
        <f t="shared" si="22"/>
        <v>0</v>
      </c>
      <c r="AA38" s="17">
        <f t="shared" si="22"/>
        <v>0</v>
      </c>
      <c r="AB38" s="18">
        <f t="shared" si="22"/>
        <v>0</v>
      </c>
      <c r="AC38" s="17">
        <f t="shared" si="22"/>
        <v>0</v>
      </c>
      <c r="AD38" s="18">
        <f t="shared" si="22"/>
        <v>0</v>
      </c>
    </row>
    <row r="39" spans="2:30" s="74" customFormat="1" ht="15" customHeight="1" x14ac:dyDescent="0.2">
      <c r="B39" s="104" t="s">
        <v>84</v>
      </c>
      <c r="C39" s="19">
        <f t="shared" ref="C39:C51" si="23">IF(SUM(G39,I39,K39,M39,O39,Q39,S39,U39,W39,Y39,AA39,AC39)=0,0,SUM(G39,I39,K39,M39,O39,Q39,S39,U39,W39,Y39,AA39,AC39))</f>
        <v>0</v>
      </c>
      <c r="D39" s="20">
        <f t="shared" ref="D39:D51" si="24">IF(SUM(H39,J39,L39,N39,P39,R39,T39,V39,X39,Z39,AB39,AD39)=0,0,SUM(H39,J39,L39,N39,P39,R39,T39,V39,X39,Z39,AB39,AD39))</f>
        <v>0</v>
      </c>
      <c r="E39" s="19">
        <f t="shared" si="8"/>
        <v>0</v>
      </c>
      <c r="F39" s="21">
        <f t="shared" si="9"/>
        <v>0</v>
      </c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23"/>
      <c r="AA39" s="22"/>
      <c r="AB39" s="23"/>
      <c r="AC39" s="22"/>
      <c r="AD39" s="23"/>
    </row>
    <row r="40" spans="2:30" s="74" customFormat="1" ht="15" customHeight="1" x14ac:dyDescent="0.2">
      <c r="B40" s="99" t="s">
        <v>138</v>
      </c>
      <c r="C40" s="19">
        <f t="shared" si="23"/>
        <v>0</v>
      </c>
      <c r="D40" s="20">
        <f t="shared" si="24"/>
        <v>0</v>
      </c>
      <c r="E40" s="19">
        <f t="shared" ref="E40:E45" si="25">D40-C40</f>
        <v>0</v>
      </c>
      <c r="F40" s="21">
        <f t="shared" ref="F40:F45" si="26">IF(C40=0,0,E40/C40)</f>
        <v>0</v>
      </c>
      <c r="G40" s="24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5"/>
      <c r="U40" s="24"/>
      <c r="V40" s="25"/>
      <c r="W40" s="24"/>
      <c r="X40" s="25"/>
      <c r="Y40" s="24"/>
      <c r="Z40" s="25"/>
      <c r="AA40" s="24"/>
      <c r="AB40" s="25"/>
      <c r="AC40" s="24"/>
      <c r="AD40" s="25"/>
    </row>
    <row r="41" spans="2:30" s="74" customFormat="1" ht="15" customHeight="1" x14ac:dyDescent="0.2">
      <c r="B41" s="99" t="s">
        <v>214</v>
      </c>
      <c r="C41" s="19">
        <f t="shared" si="23"/>
        <v>0</v>
      </c>
      <c r="D41" s="20">
        <f t="shared" si="24"/>
        <v>0</v>
      </c>
      <c r="E41" s="19">
        <f t="shared" si="25"/>
        <v>0</v>
      </c>
      <c r="F41" s="21">
        <f t="shared" si="26"/>
        <v>0</v>
      </c>
      <c r="G41" s="24"/>
      <c r="H41" s="25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5"/>
      <c r="U41" s="24"/>
      <c r="V41" s="25"/>
      <c r="W41" s="24"/>
      <c r="X41" s="25"/>
      <c r="Y41" s="24"/>
      <c r="Z41" s="25"/>
      <c r="AA41" s="24"/>
      <c r="AB41" s="25"/>
      <c r="AC41" s="24"/>
      <c r="AD41" s="25"/>
    </row>
    <row r="42" spans="2:30" s="74" customFormat="1" ht="15" customHeight="1" x14ac:dyDescent="0.2">
      <c r="B42" s="99" t="s">
        <v>139</v>
      </c>
      <c r="C42" s="19">
        <f t="shared" si="23"/>
        <v>0</v>
      </c>
      <c r="D42" s="20">
        <f t="shared" si="24"/>
        <v>0</v>
      </c>
      <c r="E42" s="19">
        <f t="shared" si="25"/>
        <v>0</v>
      </c>
      <c r="F42" s="21">
        <f t="shared" si="26"/>
        <v>0</v>
      </c>
      <c r="G42" s="24"/>
      <c r="H42" s="25"/>
      <c r="I42" s="24"/>
      <c r="J42" s="25"/>
      <c r="K42" s="24"/>
      <c r="L42" s="25"/>
      <c r="M42" s="24"/>
      <c r="N42" s="25"/>
      <c r="O42" s="24"/>
      <c r="P42" s="25"/>
      <c r="Q42" s="24"/>
      <c r="R42" s="25"/>
      <c r="S42" s="24"/>
      <c r="T42" s="25"/>
      <c r="U42" s="24"/>
      <c r="V42" s="25"/>
      <c r="W42" s="24"/>
      <c r="X42" s="25"/>
      <c r="Y42" s="24"/>
      <c r="Z42" s="25"/>
      <c r="AA42" s="24"/>
      <c r="AB42" s="25"/>
      <c r="AC42" s="24"/>
      <c r="AD42" s="25"/>
    </row>
    <row r="43" spans="2:30" s="74" customFormat="1" ht="15" customHeight="1" x14ac:dyDescent="0.2">
      <c r="B43" s="99" t="s">
        <v>140</v>
      </c>
      <c r="C43" s="19">
        <f t="shared" si="23"/>
        <v>0</v>
      </c>
      <c r="D43" s="20">
        <f t="shared" si="24"/>
        <v>0</v>
      </c>
      <c r="E43" s="19">
        <f t="shared" si="25"/>
        <v>0</v>
      </c>
      <c r="F43" s="21">
        <f t="shared" si="26"/>
        <v>0</v>
      </c>
      <c r="G43" s="24"/>
      <c r="H43" s="25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5"/>
      <c r="U43" s="24"/>
      <c r="V43" s="25"/>
      <c r="W43" s="24"/>
      <c r="X43" s="25"/>
      <c r="Y43" s="24"/>
      <c r="Z43" s="25"/>
      <c r="AA43" s="24"/>
      <c r="AB43" s="25"/>
      <c r="AC43" s="24"/>
      <c r="AD43" s="25"/>
    </row>
    <row r="44" spans="2:30" s="74" customFormat="1" ht="15" customHeight="1" thickBot="1" x14ac:dyDescent="0.25">
      <c r="B44" s="99" t="s">
        <v>141</v>
      </c>
      <c r="C44" s="19">
        <f t="shared" si="23"/>
        <v>0</v>
      </c>
      <c r="D44" s="20">
        <f t="shared" si="24"/>
        <v>0</v>
      </c>
      <c r="E44" s="19">
        <f t="shared" si="25"/>
        <v>0</v>
      </c>
      <c r="F44" s="21">
        <f t="shared" si="26"/>
        <v>0</v>
      </c>
      <c r="G44" s="24"/>
      <c r="H44" s="25"/>
      <c r="I44" s="24"/>
      <c r="J44" s="25"/>
      <c r="K44" s="24"/>
      <c r="L44" s="25"/>
      <c r="M44" s="24"/>
      <c r="N44" s="25"/>
      <c r="O44" s="24"/>
      <c r="P44" s="25"/>
      <c r="Q44" s="24"/>
      <c r="R44" s="25"/>
      <c r="S44" s="24"/>
      <c r="T44" s="25"/>
      <c r="U44" s="24"/>
      <c r="V44" s="25"/>
      <c r="W44" s="24"/>
      <c r="X44" s="25"/>
      <c r="Y44" s="24"/>
      <c r="Z44" s="25"/>
      <c r="AA44" s="24"/>
      <c r="AB44" s="25"/>
      <c r="AC44" s="24"/>
      <c r="AD44" s="25"/>
    </row>
    <row r="45" spans="2:30" s="74" customFormat="1" ht="15" customHeight="1" thickBot="1" x14ac:dyDescent="0.25">
      <c r="B45" s="12" t="s">
        <v>244</v>
      </c>
      <c r="C45" s="26">
        <f t="shared" si="23"/>
        <v>0</v>
      </c>
      <c r="D45" s="27">
        <f t="shared" si="24"/>
        <v>0</v>
      </c>
      <c r="E45" s="26">
        <f t="shared" si="25"/>
        <v>0</v>
      </c>
      <c r="F45" s="204">
        <f t="shared" si="26"/>
        <v>0</v>
      </c>
      <c r="G45" s="28">
        <f>SUM(G39:G44)</f>
        <v>0</v>
      </c>
      <c r="H45" s="29">
        <f>SUM(H39:H44)</f>
        <v>0</v>
      </c>
      <c r="I45" s="30">
        <f>SUM(I39:I44)</f>
        <v>0</v>
      </c>
      <c r="J45" s="29">
        <f>SUM(J39:J44)</f>
        <v>0</v>
      </c>
      <c r="K45" s="28">
        <f t="shared" ref="K45:AD45" si="27">SUM(K39:K44)</f>
        <v>0</v>
      </c>
      <c r="L45" s="29">
        <f t="shared" si="27"/>
        <v>0</v>
      </c>
      <c r="M45" s="28">
        <f t="shared" si="27"/>
        <v>0</v>
      </c>
      <c r="N45" s="29">
        <f t="shared" si="27"/>
        <v>0</v>
      </c>
      <c r="O45" s="28">
        <f t="shared" si="27"/>
        <v>0</v>
      </c>
      <c r="P45" s="29">
        <f t="shared" si="27"/>
        <v>0</v>
      </c>
      <c r="Q45" s="28">
        <f t="shared" si="27"/>
        <v>0</v>
      </c>
      <c r="R45" s="29">
        <f t="shared" si="27"/>
        <v>0</v>
      </c>
      <c r="S45" s="28">
        <f t="shared" si="27"/>
        <v>0</v>
      </c>
      <c r="T45" s="29">
        <f t="shared" si="27"/>
        <v>0</v>
      </c>
      <c r="U45" s="28">
        <f t="shared" si="27"/>
        <v>0</v>
      </c>
      <c r="V45" s="29">
        <f t="shared" si="27"/>
        <v>0</v>
      </c>
      <c r="W45" s="30">
        <f t="shared" si="27"/>
        <v>0</v>
      </c>
      <c r="X45" s="29">
        <f t="shared" si="27"/>
        <v>0</v>
      </c>
      <c r="Y45" s="28">
        <f t="shared" si="27"/>
        <v>0</v>
      </c>
      <c r="Z45" s="29">
        <f t="shared" si="27"/>
        <v>0</v>
      </c>
      <c r="AA45" s="30">
        <f t="shared" si="27"/>
        <v>0</v>
      </c>
      <c r="AB45" s="29">
        <f t="shared" si="27"/>
        <v>0</v>
      </c>
      <c r="AC45" s="28">
        <f t="shared" si="27"/>
        <v>0</v>
      </c>
      <c r="AD45" s="29">
        <f t="shared" si="27"/>
        <v>0</v>
      </c>
    </row>
    <row r="46" spans="2:30" s="76" customFormat="1" ht="15" customHeight="1" x14ac:dyDescent="0.2">
      <c r="B46" s="33" t="s">
        <v>99</v>
      </c>
      <c r="C46" s="34">
        <f t="shared" si="23"/>
        <v>0</v>
      </c>
      <c r="D46" s="35">
        <f t="shared" si="24"/>
        <v>0</v>
      </c>
      <c r="E46" s="34">
        <f t="shared" ref="E46:E54" si="28">D46-C46</f>
        <v>0</v>
      </c>
      <c r="F46" s="272">
        <f t="shared" ref="F46:F51" si="29">IF(C46=0,0,E46/C46)</f>
        <v>0</v>
      </c>
      <c r="G46" s="24"/>
      <c r="H46" s="25"/>
      <c r="I46" s="24"/>
      <c r="J46" s="25"/>
      <c r="K46" s="24"/>
      <c r="L46" s="25"/>
      <c r="M46" s="24"/>
      <c r="N46" s="25"/>
      <c r="O46" s="24"/>
      <c r="P46" s="25"/>
      <c r="Q46" s="24"/>
      <c r="R46" s="25"/>
      <c r="S46" s="24"/>
      <c r="T46" s="25"/>
      <c r="U46" s="24"/>
      <c r="V46" s="25"/>
      <c r="W46" s="24"/>
      <c r="X46" s="25"/>
      <c r="Y46" s="24"/>
      <c r="Z46" s="25"/>
      <c r="AA46" s="24"/>
      <c r="AB46" s="25"/>
      <c r="AC46" s="24"/>
      <c r="AD46" s="25"/>
    </row>
    <row r="47" spans="2:30" s="76" customFormat="1" ht="15" customHeight="1" x14ac:dyDescent="0.2">
      <c r="B47" s="33" t="s">
        <v>80</v>
      </c>
      <c r="C47" s="34">
        <f t="shared" si="23"/>
        <v>0</v>
      </c>
      <c r="D47" s="35">
        <f t="shared" si="24"/>
        <v>0</v>
      </c>
      <c r="E47" s="34">
        <f t="shared" si="28"/>
        <v>0</v>
      </c>
      <c r="F47" s="272">
        <f t="shared" si="29"/>
        <v>0</v>
      </c>
      <c r="G47" s="24"/>
      <c r="H47" s="25"/>
      <c r="I47" s="24"/>
      <c r="J47" s="25"/>
      <c r="K47" s="24"/>
      <c r="L47" s="25"/>
      <c r="M47" s="24"/>
      <c r="N47" s="25"/>
      <c r="O47" s="24"/>
      <c r="P47" s="25"/>
      <c r="Q47" s="24"/>
      <c r="R47" s="25"/>
      <c r="S47" s="24"/>
      <c r="T47" s="25"/>
      <c r="U47" s="24"/>
      <c r="V47" s="25"/>
      <c r="W47" s="24"/>
      <c r="X47" s="25"/>
      <c r="Y47" s="24"/>
      <c r="Z47" s="25"/>
      <c r="AA47" s="24"/>
      <c r="AB47" s="25"/>
      <c r="AC47" s="24"/>
      <c r="AD47" s="25"/>
    </row>
    <row r="48" spans="2:30" s="76" customFormat="1" ht="15" customHeight="1" x14ac:dyDescent="0.2">
      <c r="B48" s="33" t="s">
        <v>81</v>
      </c>
      <c r="C48" s="34">
        <f>IF(SUM(G48,I48,K48,M48,O48,Q48,S48,U48,W48,Y48,AA48,AC48)=0,0,SUM(G48,I48,K48,M48,O48,Q48,S48,U48,W48,Y48,AA48,AC48))</f>
        <v>0</v>
      </c>
      <c r="D48" s="35">
        <f t="shared" si="24"/>
        <v>0</v>
      </c>
      <c r="E48" s="34">
        <f t="shared" si="28"/>
        <v>0</v>
      </c>
      <c r="F48" s="272">
        <f t="shared" si="29"/>
        <v>0</v>
      </c>
      <c r="G48" s="24"/>
      <c r="H48" s="25"/>
      <c r="I48" s="24"/>
      <c r="J48" s="25"/>
      <c r="K48" s="24"/>
      <c r="L48" s="25"/>
      <c r="M48" s="24"/>
      <c r="N48" s="25"/>
      <c r="O48" s="24"/>
      <c r="P48" s="25"/>
      <c r="Q48" s="24"/>
      <c r="R48" s="25"/>
      <c r="S48" s="24"/>
      <c r="T48" s="25"/>
      <c r="U48" s="24"/>
      <c r="V48" s="25"/>
      <c r="W48" s="24"/>
      <c r="X48" s="25"/>
      <c r="Y48" s="24"/>
      <c r="Z48" s="25"/>
      <c r="AA48" s="24"/>
      <c r="AB48" s="25"/>
      <c r="AC48" s="24"/>
      <c r="AD48" s="25"/>
    </row>
    <row r="49" spans="2:30" s="76" customFormat="1" ht="15" customHeight="1" x14ac:dyDescent="0.2">
      <c r="B49" s="33" t="s">
        <v>247</v>
      </c>
      <c r="C49" s="34">
        <f>IF(SUM(G49,I49,K49,M49,O49,Q49,S49,U49,W49,Y49,AA49,AC49)=0,0,SUM(G49,I49,K49,M49,O49,Q49,S49,U49,W49,Y49,AA49,AC49))</f>
        <v>0</v>
      </c>
      <c r="D49" s="35">
        <f t="shared" si="24"/>
        <v>0</v>
      </c>
      <c r="E49" s="34">
        <f t="shared" si="28"/>
        <v>0</v>
      </c>
      <c r="F49" s="272">
        <f t="shared" si="29"/>
        <v>0</v>
      </c>
      <c r="G49" s="24"/>
      <c r="H49" s="25"/>
      <c r="I49" s="24"/>
      <c r="J49" s="25"/>
      <c r="K49" s="24"/>
      <c r="L49" s="25"/>
      <c r="M49" s="24"/>
      <c r="N49" s="25"/>
      <c r="O49" s="24"/>
      <c r="P49" s="25"/>
      <c r="Q49" s="24"/>
      <c r="R49" s="25"/>
      <c r="S49" s="24"/>
      <c r="T49" s="25"/>
      <c r="U49" s="24"/>
      <c r="V49" s="25"/>
      <c r="W49" s="24"/>
      <c r="X49" s="25"/>
      <c r="Y49" s="24"/>
      <c r="Z49" s="25"/>
      <c r="AA49" s="24"/>
      <c r="AB49" s="25"/>
      <c r="AC49" s="24"/>
      <c r="AD49" s="25"/>
    </row>
    <row r="50" spans="2:30" s="76" customFormat="1" ht="15" customHeight="1" thickBot="1" x14ac:dyDescent="0.25">
      <c r="B50" s="33" t="s">
        <v>282</v>
      </c>
      <c r="C50" s="34">
        <f t="shared" si="23"/>
        <v>0</v>
      </c>
      <c r="D50" s="35">
        <f t="shared" si="24"/>
        <v>0</v>
      </c>
      <c r="E50" s="34">
        <f t="shared" si="28"/>
        <v>0</v>
      </c>
      <c r="F50" s="272">
        <f t="shared" si="29"/>
        <v>0</v>
      </c>
      <c r="G50" s="24"/>
      <c r="H50" s="25"/>
      <c r="I50" s="24"/>
      <c r="J50" s="25"/>
      <c r="K50" s="24"/>
      <c r="L50" s="25"/>
      <c r="M50" s="24"/>
      <c r="N50" s="25"/>
      <c r="O50" s="24"/>
      <c r="P50" s="25"/>
      <c r="Q50" s="24"/>
      <c r="R50" s="25"/>
      <c r="S50" s="24"/>
      <c r="T50" s="25"/>
      <c r="U50" s="24"/>
      <c r="V50" s="25"/>
      <c r="W50" s="24"/>
      <c r="X50" s="25"/>
      <c r="Y50" s="24"/>
      <c r="Z50" s="25"/>
      <c r="AA50" s="24"/>
      <c r="AB50" s="25"/>
      <c r="AC50" s="24"/>
      <c r="AD50" s="25"/>
    </row>
    <row r="51" spans="2:30" s="76" customFormat="1" ht="15" customHeight="1" thickBot="1" x14ac:dyDescent="0.25">
      <c r="B51" s="31" t="s">
        <v>245</v>
      </c>
      <c r="C51" s="26">
        <f t="shared" si="23"/>
        <v>0</v>
      </c>
      <c r="D51" s="27">
        <f t="shared" si="24"/>
        <v>0</v>
      </c>
      <c r="E51" s="26">
        <f t="shared" si="28"/>
        <v>0</v>
      </c>
      <c r="F51" s="122">
        <f t="shared" si="29"/>
        <v>0</v>
      </c>
      <c r="G51" s="28">
        <f>SUM(G46:G50)</f>
        <v>0</v>
      </c>
      <c r="H51" s="29">
        <f t="shared" ref="H51:AD51" si="30">SUM(H46:H50)</f>
        <v>0</v>
      </c>
      <c r="I51" s="30">
        <f t="shared" si="30"/>
        <v>0</v>
      </c>
      <c r="J51" s="29">
        <f t="shared" si="30"/>
        <v>0</v>
      </c>
      <c r="K51" s="30">
        <f t="shared" si="30"/>
        <v>0</v>
      </c>
      <c r="L51" s="29">
        <f t="shared" si="30"/>
        <v>0</v>
      </c>
      <c r="M51" s="30">
        <f t="shared" si="30"/>
        <v>0</v>
      </c>
      <c r="N51" s="29">
        <f t="shared" si="30"/>
        <v>0</v>
      </c>
      <c r="O51" s="30">
        <f t="shared" si="30"/>
        <v>0</v>
      </c>
      <c r="P51" s="29">
        <f t="shared" si="30"/>
        <v>0</v>
      </c>
      <c r="Q51" s="30">
        <f t="shared" si="30"/>
        <v>0</v>
      </c>
      <c r="R51" s="29">
        <f t="shared" si="30"/>
        <v>0</v>
      </c>
      <c r="S51" s="30">
        <f t="shared" si="30"/>
        <v>0</v>
      </c>
      <c r="T51" s="29">
        <f t="shared" si="30"/>
        <v>0</v>
      </c>
      <c r="U51" s="28">
        <f t="shared" si="30"/>
        <v>0</v>
      </c>
      <c r="V51" s="29">
        <f t="shared" si="30"/>
        <v>0</v>
      </c>
      <c r="W51" s="30">
        <f t="shared" si="30"/>
        <v>0</v>
      </c>
      <c r="X51" s="29">
        <f t="shared" si="30"/>
        <v>0</v>
      </c>
      <c r="Y51" s="28">
        <f t="shared" si="30"/>
        <v>0</v>
      </c>
      <c r="Z51" s="29">
        <f t="shared" si="30"/>
        <v>0</v>
      </c>
      <c r="AA51" s="30">
        <f t="shared" si="30"/>
        <v>0</v>
      </c>
      <c r="AB51" s="29">
        <f t="shared" si="30"/>
        <v>0</v>
      </c>
      <c r="AC51" s="28">
        <f t="shared" si="30"/>
        <v>0</v>
      </c>
      <c r="AD51" s="29">
        <f t="shared" si="30"/>
        <v>0</v>
      </c>
    </row>
    <row r="52" spans="2:30" s="76" customFormat="1" ht="15" customHeight="1" thickBot="1" x14ac:dyDescent="0.25">
      <c r="B52" s="36" t="s">
        <v>151</v>
      </c>
      <c r="C52" s="37">
        <f>C14+C20-C45-C51</f>
        <v>0</v>
      </c>
      <c r="D52" s="37">
        <f>D14+D20-D45-D51</f>
        <v>0</v>
      </c>
      <c r="E52" s="37">
        <f t="shared" si="28"/>
        <v>0</v>
      </c>
      <c r="F52" s="273">
        <f>IF(C52=0,0,E52/C52)</f>
        <v>0</v>
      </c>
      <c r="G52" s="39">
        <f t="shared" ref="G52:AD52" si="31">G14+G20-G45-G51</f>
        <v>0</v>
      </c>
      <c r="H52" s="29">
        <f t="shared" si="31"/>
        <v>0</v>
      </c>
      <c r="I52" s="39">
        <f t="shared" si="31"/>
        <v>0</v>
      </c>
      <c r="J52" s="29">
        <f t="shared" si="31"/>
        <v>0</v>
      </c>
      <c r="K52" s="39">
        <f t="shared" si="31"/>
        <v>0</v>
      </c>
      <c r="L52" s="29">
        <f t="shared" si="31"/>
        <v>0</v>
      </c>
      <c r="M52" s="39">
        <f t="shared" si="31"/>
        <v>0</v>
      </c>
      <c r="N52" s="29">
        <f t="shared" si="31"/>
        <v>0</v>
      </c>
      <c r="O52" s="39">
        <f t="shared" si="31"/>
        <v>0</v>
      </c>
      <c r="P52" s="29">
        <f t="shared" si="31"/>
        <v>0</v>
      </c>
      <c r="Q52" s="39">
        <f t="shared" si="31"/>
        <v>0</v>
      </c>
      <c r="R52" s="29">
        <f t="shared" si="31"/>
        <v>0</v>
      </c>
      <c r="S52" s="39">
        <f t="shared" si="31"/>
        <v>0</v>
      </c>
      <c r="T52" s="29">
        <f t="shared" si="31"/>
        <v>0</v>
      </c>
      <c r="U52" s="39">
        <f t="shared" si="31"/>
        <v>0</v>
      </c>
      <c r="V52" s="29">
        <f t="shared" si="31"/>
        <v>0</v>
      </c>
      <c r="W52" s="39">
        <f t="shared" si="31"/>
        <v>0</v>
      </c>
      <c r="X52" s="29">
        <f t="shared" si="31"/>
        <v>0</v>
      </c>
      <c r="Y52" s="39">
        <f t="shared" si="31"/>
        <v>0</v>
      </c>
      <c r="Z52" s="29">
        <f t="shared" si="31"/>
        <v>0</v>
      </c>
      <c r="AA52" s="39">
        <f t="shared" si="31"/>
        <v>0</v>
      </c>
      <c r="AB52" s="29">
        <f t="shared" si="31"/>
        <v>0</v>
      </c>
      <c r="AC52" s="39">
        <f t="shared" si="31"/>
        <v>0</v>
      </c>
      <c r="AD52" s="29">
        <f t="shared" si="31"/>
        <v>0</v>
      </c>
    </row>
    <row r="53" spans="2:30" s="74" customFormat="1" ht="15" customHeight="1" thickBot="1" x14ac:dyDescent="0.25">
      <c r="B53" s="40" t="s">
        <v>153</v>
      </c>
      <c r="C53" s="41">
        <f>C7+C37+C52</f>
        <v>0</v>
      </c>
      <c r="D53" s="41">
        <f>D7+D37+D52</f>
        <v>0</v>
      </c>
      <c r="E53" s="41">
        <f t="shared" si="28"/>
        <v>0</v>
      </c>
      <c r="F53" s="274">
        <f>IF(C53=0,0,E53/C53)</f>
        <v>0</v>
      </c>
      <c r="G53" s="42">
        <f t="shared" ref="G53:AD53" si="32">G7+G37+G52</f>
        <v>0</v>
      </c>
      <c r="H53" s="43">
        <f t="shared" si="32"/>
        <v>0</v>
      </c>
      <c r="I53" s="46">
        <f t="shared" si="32"/>
        <v>0</v>
      </c>
      <c r="J53" s="43">
        <f t="shared" si="32"/>
        <v>0</v>
      </c>
      <c r="K53" s="44">
        <f t="shared" si="32"/>
        <v>0</v>
      </c>
      <c r="L53" s="43">
        <f t="shared" si="32"/>
        <v>0</v>
      </c>
      <c r="M53" s="44">
        <f t="shared" si="32"/>
        <v>0</v>
      </c>
      <c r="N53" s="43">
        <f t="shared" si="32"/>
        <v>0</v>
      </c>
      <c r="O53" s="44">
        <f t="shared" si="32"/>
        <v>0</v>
      </c>
      <c r="P53" s="43">
        <f t="shared" si="32"/>
        <v>0</v>
      </c>
      <c r="Q53" s="44">
        <f t="shared" si="32"/>
        <v>0</v>
      </c>
      <c r="R53" s="43">
        <f t="shared" si="32"/>
        <v>0</v>
      </c>
      <c r="S53" s="44">
        <f t="shared" si="32"/>
        <v>0</v>
      </c>
      <c r="T53" s="43">
        <f t="shared" si="32"/>
        <v>0</v>
      </c>
      <c r="U53" s="44">
        <f t="shared" si="32"/>
        <v>0</v>
      </c>
      <c r="V53" s="43">
        <f t="shared" si="32"/>
        <v>0</v>
      </c>
      <c r="W53" s="44">
        <f t="shared" si="32"/>
        <v>0</v>
      </c>
      <c r="X53" s="43">
        <f t="shared" si="32"/>
        <v>0</v>
      </c>
      <c r="Y53" s="44">
        <f t="shared" si="32"/>
        <v>0</v>
      </c>
      <c r="Z53" s="43">
        <f t="shared" si="32"/>
        <v>0</v>
      </c>
      <c r="AA53" s="44">
        <f t="shared" si="32"/>
        <v>0</v>
      </c>
      <c r="AB53" s="43">
        <f t="shared" si="32"/>
        <v>0</v>
      </c>
      <c r="AC53" s="44">
        <f t="shared" si="32"/>
        <v>0</v>
      </c>
      <c r="AD53" s="43">
        <f t="shared" si="32"/>
        <v>0</v>
      </c>
    </row>
    <row r="54" spans="2:30" s="74" customFormat="1" ht="15" customHeight="1" thickBot="1" x14ac:dyDescent="0.25">
      <c r="B54" s="45" t="s">
        <v>152</v>
      </c>
      <c r="C54" s="41">
        <f>C53+C6</f>
        <v>0</v>
      </c>
      <c r="D54" s="41">
        <f>D53+D6</f>
        <v>0</v>
      </c>
      <c r="E54" s="41">
        <f t="shared" si="28"/>
        <v>0</v>
      </c>
      <c r="F54" s="92">
        <f>IF(C54=0,0,E54/C54)</f>
        <v>0</v>
      </c>
      <c r="G54" s="360">
        <f>G6+G53</f>
        <v>0</v>
      </c>
      <c r="H54" s="43">
        <f t="shared" ref="H54:AD54" si="33">H53+H6</f>
        <v>0</v>
      </c>
      <c r="I54" s="360">
        <f t="shared" si="33"/>
        <v>0</v>
      </c>
      <c r="J54" s="43">
        <f t="shared" si="33"/>
        <v>0</v>
      </c>
      <c r="K54" s="359">
        <f t="shared" si="33"/>
        <v>0</v>
      </c>
      <c r="L54" s="43">
        <f t="shared" si="33"/>
        <v>0</v>
      </c>
      <c r="M54" s="359">
        <f t="shared" si="33"/>
        <v>0</v>
      </c>
      <c r="N54" s="43">
        <f t="shared" si="33"/>
        <v>0</v>
      </c>
      <c r="O54" s="359">
        <f t="shared" si="33"/>
        <v>0</v>
      </c>
      <c r="P54" s="43">
        <f t="shared" si="33"/>
        <v>0</v>
      </c>
      <c r="Q54" s="359">
        <f t="shared" si="33"/>
        <v>0</v>
      </c>
      <c r="R54" s="43">
        <f t="shared" si="33"/>
        <v>0</v>
      </c>
      <c r="S54" s="359">
        <f t="shared" si="33"/>
        <v>0</v>
      </c>
      <c r="T54" s="43">
        <f t="shared" si="33"/>
        <v>0</v>
      </c>
      <c r="U54" s="359">
        <f t="shared" si="33"/>
        <v>0</v>
      </c>
      <c r="V54" s="43">
        <f t="shared" si="33"/>
        <v>0</v>
      </c>
      <c r="W54" s="360">
        <f t="shared" si="33"/>
        <v>0</v>
      </c>
      <c r="X54" s="43">
        <f t="shared" si="33"/>
        <v>0</v>
      </c>
      <c r="Y54" s="359">
        <f t="shared" si="33"/>
        <v>0</v>
      </c>
      <c r="Z54" s="43">
        <f t="shared" si="33"/>
        <v>0</v>
      </c>
      <c r="AA54" s="360">
        <f t="shared" si="33"/>
        <v>0</v>
      </c>
      <c r="AB54" s="43">
        <f t="shared" si="33"/>
        <v>0</v>
      </c>
      <c r="AC54" s="359">
        <f t="shared" si="33"/>
        <v>0</v>
      </c>
      <c r="AD54" s="43">
        <f t="shared" si="33"/>
        <v>0</v>
      </c>
    </row>
    <row r="55" spans="2:30" s="74" customFormat="1" ht="15" customHeight="1" x14ac:dyDescent="0.2">
      <c r="B55" s="277"/>
      <c r="C55" s="277"/>
      <c r="D55" s="277"/>
      <c r="E55" s="277"/>
      <c r="F55" s="277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</row>
    <row r="56" spans="2:30" ht="15" customHeight="1" x14ac:dyDescent="0.2">
      <c r="B56" s="77"/>
    </row>
    <row r="57" spans="2:30" ht="15" customHeight="1" x14ac:dyDescent="0.2">
      <c r="B57" s="458" t="s">
        <v>221</v>
      </c>
      <c r="C57" s="458"/>
      <c r="D57" s="458"/>
    </row>
    <row r="58" spans="2:30" ht="15" customHeight="1" x14ac:dyDescent="0.2">
      <c r="B58" s="454" t="s">
        <v>170</v>
      </c>
      <c r="C58" s="454"/>
      <c r="D58" s="336"/>
    </row>
    <row r="59" spans="2:30" ht="15" customHeight="1" x14ac:dyDescent="0.2">
      <c r="B59" s="81"/>
    </row>
  </sheetData>
  <sheetProtection algorithmName="SHA-512" hashValue="ClaPIEMgLHHA9wo+++G5Nlm0s6NVu7kfN2xmvQbR8wzPB88nFUESnnxstA+DaVu0yozCyQvR6gIS6ppgRr7nKA==" saltValue="FwKOPrLrH73YfrBkLTf0zg==" spinCount="100000" sheet="1" objects="1" scenarios="1"/>
  <mergeCells count="17">
    <mergeCell ref="B57:D57"/>
    <mergeCell ref="B58:C58"/>
    <mergeCell ref="B2:F2"/>
    <mergeCell ref="C4:D4"/>
    <mergeCell ref="E4:F4"/>
    <mergeCell ref="G4:H4"/>
    <mergeCell ref="I4:J4"/>
    <mergeCell ref="K4:L4"/>
    <mergeCell ref="M4:N4"/>
    <mergeCell ref="AA4:AB4"/>
    <mergeCell ref="AC4:AD4"/>
    <mergeCell ref="O4:P4"/>
    <mergeCell ref="Q4:R4"/>
    <mergeCell ref="S4:T4"/>
    <mergeCell ref="U4:V4"/>
    <mergeCell ref="W4:X4"/>
    <mergeCell ref="Y4:Z4"/>
  </mergeCells>
  <hyperlinks>
    <hyperlink ref="B57" r:id="rId1" display="Дмитрий Мельников"/>
    <hyperlink ref="B58" r:id="rId2" display="www.finsuccess.ru"/>
  </hyperlinks>
  <pageMargins left="0.7" right="0.7" top="0.75" bottom="0.75" header="0.3" footer="0.3"/>
  <pageSetup paperSize="9" orientation="portrait" r:id="rId3"/>
  <ignoredErrors>
    <ignoredError sqref="F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H32"/>
  <sheetViews>
    <sheetView workbookViewId="0">
      <selection activeCell="BI234" sqref="BI234"/>
    </sheetView>
  </sheetViews>
  <sheetFormatPr defaultColWidth="8.85546875" defaultRowHeight="15" customHeight="1" x14ac:dyDescent="0.2"/>
  <cols>
    <col min="1" max="1" width="2.85546875" style="78" customWidth="1"/>
    <col min="2" max="2" width="91.85546875" style="78" customWidth="1"/>
    <col min="3" max="3" width="36.7109375" style="78" customWidth="1"/>
    <col min="4" max="4" width="22.140625" style="78" customWidth="1"/>
    <col min="5" max="5" width="20.5703125" style="78" customWidth="1"/>
    <col min="6" max="6" width="8.85546875" style="78"/>
    <col min="7" max="8" width="9.140625" style="78" bestFit="1" customWidth="1"/>
    <col min="9" max="16384" width="8.85546875" style="78"/>
  </cols>
  <sheetData>
    <row r="1" spans="2:8" s="74" customFormat="1" ht="15" customHeight="1" x14ac:dyDescent="0.2"/>
    <row r="2" spans="2:8" s="74" customFormat="1" ht="15" customHeight="1" x14ac:dyDescent="0.2">
      <c r="B2" s="484" t="s">
        <v>128</v>
      </c>
      <c r="C2" s="484"/>
      <c r="D2" s="484"/>
    </row>
    <row r="3" spans="2:8" s="74" customFormat="1" ht="15" customHeight="1" thickBot="1" x14ac:dyDescent="0.25"/>
    <row r="4" spans="2:8" s="74" customFormat="1" ht="15" customHeight="1" thickBot="1" x14ac:dyDescent="0.25">
      <c r="B4" s="48" t="s">
        <v>48</v>
      </c>
      <c r="C4" s="437" t="s">
        <v>197</v>
      </c>
      <c r="D4" s="436" t="s">
        <v>198</v>
      </c>
      <c r="E4" s="48" t="s">
        <v>199</v>
      </c>
    </row>
    <row r="5" spans="2:8" s="74" customFormat="1" ht="14.25" customHeight="1" thickBot="1" x14ac:dyDescent="0.25">
      <c r="B5" s="49" t="s">
        <v>226</v>
      </c>
      <c r="C5" s="350" t="s">
        <v>325</v>
      </c>
      <c r="D5" s="448" t="str">
        <f>IF(D7=0,"нет данных",IF(D7="нет данных","нет данных",D6/D7))</f>
        <v>нет данных</v>
      </c>
      <c r="E5" s="307" t="str">
        <f>IF(E7=0,"нет данных",IF(E7="нет данных","нет данных",E6/E7))</f>
        <v>нет данных</v>
      </c>
    </row>
    <row r="6" spans="2:8" s="74" customFormat="1" ht="15" customHeight="1" x14ac:dyDescent="0.2">
      <c r="B6" s="535" t="s">
        <v>228</v>
      </c>
      <c r="C6" s="536"/>
      <c r="D6" s="348" t="str">
        <f>IF(Инструкция!C33=1,БДДС!H6,IF(Инструкция!C33=2,БДДС!J6,IF(Инструкция!C33=3,БДДС!L6,IF(Инструкция!C33=4,БДДС!N6,IF(Инструкция!C33=5,БДДС!P6,IF(Инструкция!C33=6,БДДС!R6,IF(Инструкция!C33=7,БДДС!T6,IF(Инструкция!C33=8,БДДС!V6,IF(Инструкция!C33=9,БДДС!X6,IF(Инструкция!C33=10,БДДС!Z6,IF(Инструкция!C33=11,БДДС!AB6,IF(Инструкция!C33=12,БДДС!AD6,"нет данных"))))))))))))</f>
        <v>нет данных</v>
      </c>
      <c r="E6" s="412" t="str">
        <f>D6</f>
        <v>нет данных</v>
      </c>
    </row>
    <row r="7" spans="2:8" s="74" customFormat="1" ht="15" customHeight="1" thickBot="1" x14ac:dyDescent="0.25">
      <c r="B7" s="537" t="s">
        <v>229</v>
      </c>
      <c r="C7" s="538"/>
      <c r="D7" s="349" t="str">
        <f>IF(Инструкция!$C$33=1,БДР!I116+БДДС!G36,IF(Инструкция!$C$33=2,БДР!K116+БДДС!I36,IF(Инструкция!$C$33=3,БДР!M116+БДДС!K36,IF(Инструкция!$C$33=4,БДР!O116+БДДС!M36,IF(Инструкция!$C$33=5,БДР!Q116+БДДС!O36,IF(Инструкция!$C$33=6,БДР!S116+БДДС!Q36,IF(Инструкция!$C$33=7,БДР!U116+БДДС!S36,IF(Инструкция!$C$33=8,БДР!W116+БДДС!U36,IF(Инструкция!$C$33=9,БДР!Y116+БДДС!W36,IF(Инструкция!$C$33=10,БДР!AA116+БДДС!Y36,IF(Инструкция!$C$33=11,БДР!AC116+БДДС!AA36,IF(Инструкция!$C$33=12,БДР!AE116+БДДС!AC36,"нет данных"))))))))))))</f>
        <v>нет данных</v>
      </c>
      <c r="E7" s="351" t="str">
        <f>IF(Инструкция!$C$33=1,БДР!J116+БДДС!H36,IF(Инструкция!$C$33=2,БДР!L116+БДДС!J36,IF(Инструкция!$C$33=3,БДР!N116+БДДС!L36,IF(Инструкция!$C$33=4,БДР!P116+БДДС!N36,IF(Инструкция!$C$33=5,БДР!R116+БДДС!P36,IF(Инструкция!$C$33=6,БДР!T116+БДДС!R36,IF(Инструкция!$C$33=7,БДР!V116+БДДС!T36,IF(Инструкция!$C$33=8,БДР!X116+БДДС!V36,IF(Инструкция!$C$33=9,БДР!Z116+БДДС!X36,IF(Инструкция!$C$33=10,БДР!AB116+БДДС!Z36,IF(Инструкция!$C$33=11,БДР!AD116+БДДС!AB36,IF(Инструкция!$C$33=12,БДР!AF116+БДДС!AD36,"нет данных"))))))))))))</f>
        <v>нет данных</v>
      </c>
    </row>
    <row r="8" spans="2:8" s="74" customFormat="1" ht="15" customHeight="1" thickBot="1" x14ac:dyDescent="0.25">
      <c r="B8" s="49" t="s">
        <v>227</v>
      </c>
      <c r="C8" s="446" t="s">
        <v>317</v>
      </c>
      <c r="D8" s="448" t="str">
        <f>IF(D9="-","-",IF(D10="нет данных","нет данных",D9/D10))</f>
        <v>нет данных</v>
      </c>
      <c r="E8" s="307" t="str">
        <f>IF(E9="-","-",IF(E10="нет данных","нет данных",E9/E10))</f>
        <v>нет данных</v>
      </c>
    </row>
    <row r="9" spans="2:8" s="74" customFormat="1" ht="15" customHeight="1" x14ac:dyDescent="0.2">
      <c r="B9" s="539" t="s">
        <v>222</v>
      </c>
      <c r="C9" s="540"/>
      <c r="D9" s="439">
        <f>IF(Баланс!H7="-","-",IF(Баланс!H18="-","-",IF((Баланс!H7+Баланс!H18)=0,0,(Баланс!H7+Баланс!H18))))</f>
        <v>0</v>
      </c>
      <c r="E9" s="412">
        <f>D9</f>
        <v>0</v>
      </c>
    </row>
    <row r="10" spans="2:8" s="74" customFormat="1" ht="15" customHeight="1" thickBot="1" x14ac:dyDescent="0.25">
      <c r="B10" s="533" t="s">
        <v>223</v>
      </c>
      <c r="C10" s="534"/>
      <c r="D10" s="440" t="str">
        <f>IF(БДР!I116=0,"нет данных",IF(БДР!K116=0,"нет данных",IF(БДР!M116=0,"нет данных",IF(БДР!O116=0,"нет данных",IF(БДР!Q116=0,"нет данных",IF(БДР!S116=0,"нет данных",IF(БДР!U116=0,"нет данных",IF(БДР!W116=0,"нет данных",IF(БДР!Y116=0,"нет данных",IF(БДР!AA116=0,"нет данных",IF(БДР!AC116=0,"нет данных",IF(БДР!AE116=0,"нет данных",БДР!D116+БДДС!C36))))))))))))</f>
        <v>нет данных</v>
      </c>
      <c r="E10" s="351" t="str">
        <f>IF(БДР!J116=0,"нет данных",IF(БДР!L116=0,"нет данных",IF(БДР!N116=0,"нет данных",IF(БДР!P116=0,"нет данных",IF(БДР!R116=0,"нет данных",IF(БДР!T116=0,"нет данных",IF(БДР!V116=0,"нет данных",IF(БДР!X116=0,"нет данных",IF(БДР!Z116=0,"нет данных",IF(БДР!AB116=0,"нет данных",IF(БДР!AD116=0,"нет данных",IF(БДР!AF116=0,"нет данных",(БДР!G116+БДДС!D36)))))))))))))</f>
        <v>нет данных</v>
      </c>
    </row>
    <row r="11" spans="2:8" s="74" customFormat="1" ht="15" customHeight="1" thickBot="1" x14ac:dyDescent="0.25">
      <c r="B11" s="49" t="s">
        <v>205</v>
      </c>
      <c r="C11" s="437" t="s">
        <v>202</v>
      </c>
      <c r="D11" s="541" t="str">
        <f>IF(D12="-","-",IF(D13="-","-",IF((Баланс!H29+Баланс!H41)=0,"нет данных",IF(D13=0,"капитал = 0",D12/D13))))</f>
        <v>нет данных</v>
      </c>
      <c r="E11" s="542"/>
    </row>
    <row r="12" spans="2:8" s="74" customFormat="1" ht="15" customHeight="1" x14ac:dyDescent="0.2">
      <c r="B12" s="531" t="s">
        <v>224</v>
      </c>
      <c r="C12" s="532"/>
      <c r="D12" s="543">
        <f>Баланс!H41</f>
        <v>0</v>
      </c>
      <c r="E12" s="544"/>
      <c r="G12" s="74" t="s">
        <v>115</v>
      </c>
    </row>
    <row r="13" spans="2:8" s="74" customFormat="1" ht="15" customHeight="1" thickBot="1" x14ac:dyDescent="0.25">
      <c r="B13" s="533" t="s">
        <v>225</v>
      </c>
      <c r="C13" s="534"/>
      <c r="D13" s="545">
        <f>Баланс!H46</f>
        <v>0</v>
      </c>
      <c r="E13" s="546"/>
    </row>
    <row r="14" spans="2:8" s="76" customFormat="1" ht="15" customHeight="1" thickBot="1" x14ac:dyDescent="0.25">
      <c r="B14" s="530"/>
      <c r="C14" s="530"/>
      <c r="D14" s="530"/>
      <c r="H14" s="159"/>
    </row>
    <row r="15" spans="2:8" s="74" customFormat="1" ht="15" customHeight="1" thickBot="1" x14ac:dyDescent="0.25">
      <c r="B15" s="436" t="s">
        <v>70</v>
      </c>
      <c r="C15" s="48" t="s">
        <v>197</v>
      </c>
      <c r="D15" s="48" t="s">
        <v>198</v>
      </c>
      <c r="E15" s="48" t="s">
        <v>199</v>
      </c>
    </row>
    <row r="16" spans="2:8" s="74" customFormat="1" ht="15" customHeight="1" thickBot="1" x14ac:dyDescent="0.25">
      <c r="B16" s="47" t="s">
        <v>204</v>
      </c>
      <c r="C16" s="48" t="s">
        <v>71</v>
      </c>
      <c r="D16" s="448" t="str">
        <f>IF((БДР!D116+БДДС!C36)=0,"нет данных",БДР!D17/(БДР!D116+БДДС!C36))</f>
        <v>нет данных</v>
      </c>
      <c r="E16" s="307" t="str">
        <f>IF((БДР!G116+БДДС!D36)=0,"нет данных",БДР!G17/(БДР!G116+БДДС!D36))</f>
        <v>нет данных</v>
      </c>
    </row>
    <row r="17" spans="2:7" s="76" customFormat="1" ht="15" customHeight="1" thickBot="1" x14ac:dyDescent="0.25">
      <c r="B17" s="530"/>
      <c r="C17" s="530"/>
      <c r="D17" s="530"/>
    </row>
    <row r="18" spans="2:7" s="74" customFormat="1" ht="15" customHeight="1" thickBot="1" x14ac:dyDescent="0.25">
      <c r="B18" s="436" t="s">
        <v>318</v>
      </c>
      <c r="C18" s="48" t="s">
        <v>324</v>
      </c>
      <c r="D18" s="48" t="s">
        <v>200</v>
      </c>
    </row>
    <row r="19" spans="2:7" s="74" customFormat="1" ht="15" customHeight="1" thickBot="1" x14ac:dyDescent="0.25">
      <c r="B19" s="47" t="s">
        <v>319</v>
      </c>
      <c r="C19" s="333" t="str">
        <f>IF(Инструкция!$C$37&lt;=0,"нет данных",Инструкция!$C$37)</f>
        <v>нет данных</v>
      </c>
      <c r="D19" s="306" t="str">
        <f>IF(Баланс!K13="-","-",IF((Баланс!D13+Баланс!H13+Баланс!J13)=0,"нет данных",IF(C19="нет данных","нет данных",Баланс!K13)))</f>
        <v>нет данных</v>
      </c>
      <c r="E19" s="88"/>
      <c r="F19" s="86"/>
      <c r="G19" s="86"/>
    </row>
    <row r="20" spans="2:7" s="74" customFormat="1" ht="15" customHeight="1" thickBot="1" x14ac:dyDescent="0.25">
      <c r="B20" s="47" t="s">
        <v>320</v>
      </c>
      <c r="C20" s="333" t="str">
        <f>IF(Инструкция!$C$37&lt;=0,"нет данных",Инструкция!$C$37*C22)</f>
        <v>нет данных</v>
      </c>
      <c r="D20" s="306" t="str">
        <f>IF(Баланс!K29="-","-",IF((Баланс!D29+Баланс!H29+Баланс!J29)=0,"нет данных",IF(C20="нет данных","нет данных",Баланс!K29)))</f>
        <v>нет данных</v>
      </c>
      <c r="E20" s="88"/>
    </row>
    <row r="21" spans="2:7" s="74" customFormat="1" ht="15" customHeight="1" thickBot="1" x14ac:dyDescent="0.25">
      <c r="B21" s="47" t="s">
        <v>321</v>
      </c>
      <c r="C21" s="333" t="str">
        <f>IF(Инструкция!$C$37&lt;=0,"нет данных",IF(Баланс!H46="-","-",IF((Баланс!D46+Баланс!H46)&lt;=0,Инструкция!$C$37*C22,(Инструкция!$C$37*C22*((Баланс!D29+Баланс!H29)/(Баланс!D46+Баланс!H46))))))</f>
        <v>нет данных</v>
      </c>
      <c r="D21" s="306" t="str">
        <f>IF(Баланс!K46="-","-",IF((Баланс!D29+Баланс!H29+Баланс!D41+Баланс!H41+Баланс!J46)=0,"нет данных",IF(C21="нет данных","нет данных",Баланс!K46)))</f>
        <v>нет данных</v>
      </c>
      <c r="E21" s="88"/>
    </row>
    <row r="22" spans="2:7" s="74" customFormat="1" ht="15" customHeight="1" thickBot="1" x14ac:dyDescent="0.25">
      <c r="B22" s="49" t="s">
        <v>322</v>
      </c>
      <c r="C22" s="449">
        <v>0.67</v>
      </c>
      <c r="D22" s="450" t="str">
        <f>IF(Баланс!I14="-","-",IF((Баланс!H13+Баланс!H29)=0,"нет данных",Баланс!I14))</f>
        <v>нет данных</v>
      </c>
      <c r="E22" s="88"/>
    </row>
    <row r="23" spans="2:7" s="74" customFormat="1" ht="15" customHeight="1" thickBot="1" x14ac:dyDescent="0.25">
      <c r="B23" s="433" t="s">
        <v>323</v>
      </c>
      <c r="C23" s="434" t="str">
        <f>Баланс!C54</f>
        <v>нет данных</v>
      </c>
      <c r="D23" s="451">
        <f>Баланс!H54</f>
        <v>0</v>
      </c>
    </row>
    <row r="24" spans="2:7" s="74" customFormat="1" ht="15" customHeight="1" x14ac:dyDescent="0.2">
      <c r="B24" s="76"/>
      <c r="C24" s="438"/>
      <c r="D24" s="441"/>
    </row>
    <row r="25" spans="2:7" ht="15" customHeight="1" x14ac:dyDescent="0.2">
      <c r="B25" s="77"/>
    </row>
    <row r="26" spans="2:7" ht="15" customHeight="1" x14ac:dyDescent="0.2">
      <c r="B26" s="458" t="s">
        <v>221</v>
      </c>
      <c r="C26" s="458"/>
      <c r="D26" s="458"/>
    </row>
    <row r="27" spans="2:7" ht="15" customHeight="1" x14ac:dyDescent="0.2">
      <c r="B27" s="454" t="s">
        <v>170</v>
      </c>
      <c r="C27" s="454"/>
      <c r="D27" s="336"/>
      <c r="E27" s="78" t="s">
        <v>203</v>
      </c>
    </row>
    <row r="28" spans="2:7" ht="15" customHeight="1" x14ac:dyDescent="0.2">
      <c r="B28" s="435"/>
    </row>
    <row r="29" spans="2:7" ht="15" customHeight="1" x14ac:dyDescent="0.2">
      <c r="D29" s="443"/>
    </row>
    <row r="30" spans="2:7" ht="15" customHeight="1" x14ac:dyDescent="0.2">
      <c r="B30" s="78" t="s">
        <v>275</v>
      </c>
      <c r="D30" s="90"/>
    </row>
    <row r="32" spans="2:7" ht="15" customHeight="1" x14ac:dyDescent="0.2">
      <c r="D32" s="82"/>
    </row>
  </sheetData>
  <sheetProtection algorithmName="SHA-512" hashValue="i1HQNR0tmwUv2vQc7G7IolO3x0m7Xu5mEwSBQZXE+7leixG82Ge/4my+2a+1dROo0WqySYibeH5KrAT3ePBDbg==" saltValue="V1PzVay0CWqJaWB90r0Nnw==" spinCount="100000" sheet="1" objects="1" scenarios="1"/>
  <mergeCells count="14">
    <mergeCell ref="B26:D26"/>
    <mergeCell ref="B27:C27"/>
    <mergeCell ref="B2:D2"/>
    <mergeCell ref="B17:D17"/>
    <mergeCell ref="B12:C12"/>
    <mergeCell ref="B13:C13"/>
    <mergeCell ref="B6:C6"/>
    <mergeCell ref="B7:C7"/>
    <mergeCell ref="B9:C9"/>
    <mergeCell ref="B10:C10"/>
    <mergeCell ref="B14:D14"/>
    <mergeCell ref="D11:E11"/>
    <mergeCell ref="D12:E12"/>
    <mergeCell ref="D13:E13"/>
  </mergeCells>
  <phoneticPr fontId="23" type="noConversion"/>
  <hyperlinks>
    <hyperlink ref="B26" r:id="rId1" display="Дмитрий Мельников"/>
    <hyperlink ref="B27" r:id="rId2" display="www.finsuccess.ru"/>
  </hyperlinks>
  <pageMargins left="0.75" right="0.75" top="1" bottom="1" header="0.5" footer="0.5"/>
  <pageSetup paperSize="9" orientation="portrait" r:id="rId3"/>
  <headerFooter alignWithMargins="0"/>
  <ignoredErrors>
    <ignoredError sqref="C20" formula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workbookViewId="0">
      <pane ySplit="5" topLeftCell="A6" activePane="bottomLeft" state="frozen"/>
      <selection pane="bottomLeft" activeCell="B6" sqref="B6"/>
    </sheetView>
  </sheetViews>
  <sheetFormatPr defaultRowHeight="15" customHeight="1" x14ac:dyDescent="0.2"/>
  <cols>
    <col min="1" max="1" width="2.28515625" style="81" customWidth="1"/>
    <col min="2" max="4" width="9.7109375" style="81" customWidth="1"/>
    <col min="5" max="5" width="87.7109375" style="81" customWidth="1"/>
    <col min="6" max="7" width="14.7109375" style="81" customWidth="1"/>
    <col min="8" max="8" width="10.7109375" style="81" customWidth="1"/>
    <col min="9" max="10" width="14.7109375" style="81" customWidth="1"/>
    <col min="11" max="11" width="15.7109375" style="81" customWidth="1"/>
    <col min="12" max="16384" width="9.140625" style="81"/>
  </cols>
  <sheetData>
    <row r="1" spans="2:11" s="266" customFormat="1" ht="15" customHeight="1" x14ac:dyDescent="0.2"/>
    <row r="2" spans="2:11" s="266" customFormat="1" ht="15" customHeight="1" x14ac:dyDescent="0.2">
      <c r="B2" s="484" t="s">
        <v>92</v>
      </c>
      <c r="C2" s="484"/>
      <c r="D2" s="484"/>
      <c r="E2" s="484"/>
      <c r="F2" s="484"/>
      <c r="G2" s="484"/>
      <c r="H2" s="484"/>
      <c r="I2" s="484"/>
      <c r="J2" s="484"/>
      <c r="K2" s="484"/>
    </row>
    <row r="3" spans="2:11" s="266" customFormat="1" ht="15" customHeight="1" thickBot="1" x14ac:dyDescent="0.25"/>
    <row r="4" spans="2:11" s="266" customFormat="1" ht="30" customHeight="1" thickBot="1" x14ac:dyDescent="0.25">
      <c r="B4" s="467" t="s">
        <v>219</v>
      </c>
      <c r="C4" s="468"/>
      <c r="D4" s="469"/>
      <c r="E4" s="464" t="s">
        <v>116</v>
      </c>
      <c r="F4" s="491" t="s">
        <v>107</v>
      </c>
      <c r="G4" s="492"/>
      <c r="H4" s="549" t="s">
        <v>94</v>
      </c>
      <c r="I4" s="547" t="s">
        <v>93</v>
      </c>
      <c r="J4" s="491" t="s">
        <v>124</v>
      </c>
      <c r="K4" s="492"/>
    </row>
    <row r="5" spans="2:11" s="266" customFormat="1" ht="15" customHeight="1" thickBot="1" x14ac:dyDescent="0.25">
      <c r="B5" s="7" t="s">
        <v>171</v>
      </c>
      <c r="C5" s="8" t="s">
        <v>172</v>
      </c>
      <c r="D5" s="9" t="s">
        <v>96</v>
      </c>
      <c r="E5" s="466"/>
      <c r="F5" s="53" t="s">
        <v>117</v>
      </c>
      <c r="G5" s="54" t="s">
        <v>121</v>
      </c>
      <c r="H5" s="548"/>
      <c r="I5" s="548"/>
      <c r="J5" s="55" t="s">
        <v>117</v>
      </c>
      <c r="K5" s="53" t="s">
        <v>121</v>
      </c>
    </row>
    <row r="6" spans="2:11" s="266" customFormat="1" ht="15" customHeight="1" x14ac:dyDescent="0.2">
      <c r="B6" s="343"/>
      <c r="C6" s="361"/>
      <c r="D6" s="362">
        <v>0</v>
      </c>
      <c r="E6" s="56"/>
      <c r="F6" s="189"/>
      <c r="G6" s="299"/>
      <c r="H6" s="57">
        <f>Инструкция!C34</f>
        <v>0</v>
      </c>
      <c r="I6" s="286">
        <f>H6</f>
        <v>0</v>
      </c>
      <c r="J6" s="301">
        <f>F6*(1+I6)</f>
        <v>0</v>
      </c>
      <c r="K6" s="302">
        <f>G6*(1+I6)</f>
        <v>0</v>
      </c>
    </row>
    <row r="7" spans="2:11" s="266" customFormat="1" ht="15" customHeight="1" x14ac:dyDescent="0.2">
      <c r="B7" s="284">
        <f>$B$6+D7</f>
        <v>1</v>
      </c>
      <c r="C7" s="2">
        <f>$C$6+D7</f>
        <v>1</v>
      </c>
      <c r="D7" s="363">
        <v>1</v>
      </c>
      <c r="E7" s="58"/>
      <c r="F7" s="194"/>
      <c r="G7" s="295"/>
      <c r="H7" s="59">
        <f>H6</f>
        <v>0</v>
      </c>
      <c r="I7" s="287">
        <f>(1+I6)*(1+H7)-1</f>
        <v>0</v>
      </c>
      <c r="J7" s="102">
        <f>F7*(1+I7)</f>
        <v>0</v>
      </c>
      <c r="K7" s="303">
        <f>G7*(1+I7)</f>
        <v>0</v>
      </c>
    </row>
    <row r="8" spans="2:11" s="266" customFormat="1" ht="15" customHeight="1" x14ac:dyDescent="0.2">
      <c r="B8" s="284">
        <f>$B$6+D8</f>
        <v>2</v>
      </c>
      <c r="C8" s="2">
        <f t="shared" ref="C8:C45" si="0">$C$6+D8</f>
        <v>2</v>
      </c>
      <c r="D8" s="363">
        <v>2</v>
      </c>
      <c r="E8" s="58"/>
      <c r="F8" s="194"/>
      <c r="G8" s="295"/>
      <c r="H8" s="59">
        <f>H7</f>
        <v>0</v>
      </c>
      <c r="I8" s="287">
        <f>(1+I7)*(1+H8)-1</f>
        <v>0</v>
      </c>
      <c r="J8" s="102">
        <f t="shared" ref="J8:J45" si="1">F8*(1+I8)</f>
        <v>0</v>
      </c>
      <c r="K8" s="303">
        <f t="shared" ref="K8:K46" si="2">G8*(1+I8)</f>
        <v>0</v>
      </c>
    </row>
    <row r="9" spans="2:11" s="266" customFormat="1" ht="15" customHeight="1" x14ac:dyDescent="0.2">
      <c r="B9" s="284">
        <f t="shared" ref="B9:B45" si="3">$B$6+D9</f>
        <v>3</v>
      </c>
      <c r="C9" s="2">
        <f t="shared" si="0"/>
        <v>3</v>
      </c>
      <c r="D9" s="363">
        <v>3</v>
      </c>
      <c r="E9" s="58"/>
      <c r="F9" s="194"/>
      <c r="G9" s="295"/>
      <c r="H9" s="59">
        <f t="shared" ref="H9:H45" si="4">H8</f>
        <v>0</v>
      </c>
      <c r="I9" s="287">
        <f>(1+I8)*(1+H9)-1</f>
        <v>0</v>
      </c>
      <c r="J9" s="102">
        <f t="shared" si="1"/>
        <v>0</v>
      </c>
      <c r="K9" s="303">
        <f t="shared" si="2"/>
        <v>0</v>
      </c>
    </row>
    <row r="10" spans="2:11" s="266" customFormat="1" ht="15" customHeight="1" x14ac:dyDescent="0.2">
      <c r="B10" s="284">
        <f t="shared" si="3"/>
        <v>4</v>
      </c>
      <c r="C10" s="2">
        <f t="shared" si="0"/>
        <v>4</v>
      </c>
      <c r="D10" s="363">
        <v>4</v>
      </c>
      <c r="E10" s="58"/>
      <c r="F10" s="194"/>
      <c r="G10" s="295"/>
      <c r="H10" s="59">
        <f t="shared" si="4"/>
        <v>0</v>
      </c>
      <c r="I10" s="287">
        <f>(1+I9)*(1+H10)-1</f>
        <v>0</v>
      </c>
      <c r="J10" s="102">
        <f t="shared" si="1"/>
        <v>0</v>
      </c>
      <c r="K10" s="303">
        <f t="shared" si="2"/>
        <v>0</v>
      </c>
    </row>
    <row r="11" spans="2:11" s="266" customFormat="1" ht="15" customHeight="1" x14ac:dyDescent="0.2">
      <c r="B11" s="284">
        <f t="shared" si="3"/>
        <v>5</v>
      </c>
      <c r="C11" s="2">
        <f t="shared" si="0"/>
        <v>5</v>
      </c>
      <c r="D11" s="363">
        <v>5</v>
      </c>
      <c r="E11" s="58"/>
      <c r="F11" s="194"/>
      <c r="G11" s="295"/>
      <c r="H11" s="59">
        <f t="shared" si="4"/>
        <v>0</v>
      </c>
      <c r="I11" s="287">
        <f t="shared" ref="I11:I45" si="5">(1+I10)*(1+H11)-1</f>
        <v>0</v>
      </c>
      <c r="J11" s="102">
        <f t="shared" si="1"/>
        <v>0</v>
      </c>
      <c r="K11" s="303">
        <f t="shared" si="2"/>
        <v>0</v>
      </c>
    </row>
    <row r="12" spans="2:11" s="266" customFormat="1" ht="15" customHeight="1" x14ac:dyDescent="0.2">
      <c r="B12" s="284">
        <f t="shared" si="3"/>
        <v>6</v>
      </c>
      <c r="C12" s="2">
        <f t="shared" si="0"/>
        <v>6</v>
      </c>
      <c r="D12" s="363">
        <v>6</v>
      </c>
      <c r="E12" s="58"/>
      <c r="F12" s="194"/>
      <c r="G12" s="295"/>
      <c r="H12" s="59">
        <f t="shared" si="4"/>
        <v>0</v>
      </c>
      <c r="I12" s="287">
        <f t="shared" si="5"/>
        <v>0</v>
      </c>
      <c r="J12" s="102">
        <f t="shared" si="1"/>
        <v>0</v>
      </c>
      <c r="K12" s="303">
        <f t="shared" si="2"/>
        <v>0</v>
      </c>
    </row>
    <row r="13" spans="2:11" s="266" customFormat="1" ht="15" customHeight="1" x14ac:dyDescent="0.2">
      <c r="B13" s="284">
        <f t="shared" si="3"/>
        <v>7</v>
      </c>
      <c r="C13" s="2">
        <f t="shared" si="0"/>
        <v>7</v>
      </c>
      <c r="D13" s="363">
        <v>7</v>
      </c>
      <c r="E13" s="58"/>
      <c r="F13" s="194"/>
      <c r="G13" s="295"/>
      <c r="H13" s="59">
        <f t="shared" si="4"/>
        <v>0</v>
      </c>
      <c r="I13" s="287">
        <f t="shared" si="5"/>
        <v>0</v>
      </c>
      <c r="J13" s="102">
        <f t="shared" si="1"/>
        <v>0</v>
      </c>
      <c r="K13" s="303">
        <f t="shared" si="2"/>
        <v>0</v>
      </c>
    </row>
    <row r="14" spans="2:11" s="266" customFormat="1" ht="15" customHeight="1" x14ac:dyDescent="0.2">
      <c r="B14" s="284">
        <f t="shared" si="3"/>
        <v>8</v>
      </c>
      <c r="C14" s="2">
        <f t="shared" si="0"/>
        <v>8</v>
      </c>
      <c r="D14" s="363">
        <v>8</v>
      </c>
      <c r="E14" s="60"/>
      <c r="F14" s="194"/>
      <c r="G14" s="295"/>
      <c r="H14" s="59">
        <f t="shared" si="4"/>
        <v>0</v>
      </c>
      <c r="I14" s="287">
        <f t="shared" si="5"/>
        <v>0</v>
      </c>
      <c r="J14" s="102">
        <f t="shared" si="1"/>
        <v>0</v>
      </c>
      <c r="K14" s="303">
        <f t="shared" si="2"/>
        <v>0</v>
      </c>
    </row>
    <row r="15" spans="2:11" s="266" customFormat="1" ht="15" customHeight="1" x14ac:dyDescent="0.2">
      <c r="B15" s="284">
        <f t="shared" si="3"/>
        <v>9</v>
      </c>
      <c r="C15" s="2">
        <f t="shared" si="0"/>
        <v>9</v>
      </c>
      <c r="D15" s="363">
        <v>9</v>
      </c>
      <c r="E15" s="58"/>
      <c r="F15" s="194"/>
      <c r="G15" s="295"/>
      <c r="H15" s="59">
        <f t="shared" si="4"/>
        <v>0</v>
      </c>
      <c r="I15" s="287">
        <f t="shared" si="5"/>
        <v>0</v>
      </c>
      <c r="J15" s="102">
        <f t="shared" si="1"/>
        <v>0</v>
      </c>
      <c r="K15" s="303">
        <f t="shared" si="2"/>
        <v>0</v>
      </c>
    </row>
    <row r="16" spans="2:11" s="266" customFormat="1" ht="15" customHeight="1" x14ac:dyDescent="0.2">
      <c r="B16" s="284">
        <f t="shared" si="3"/>
        <v>10</v>
      </c>
      <c r="C16" s="2">
        <f t="shared" si="0"/>
        <v>10</v>
      </c>
      <c r="D16" s="363">
        <v>10</v>
      </c>
      <c r="E16" s="58"/>
      <c r="F16" s="194"/>
      <c r="G16" s="295"/>
      <c r="H16" s="59">
        <f t="shared" si="4"/>
        <v>0</v>
      </c>
      <c r="I16" s="287">
        <f t="shared" si="5"/>
        <v>0</v>
      </c>
      <c r="J16" s="102">
        <f t="shared" si="1"/>
        <v>0</v>
      </c>
      <c r="K16" s="303">
        <f t="shared" si="2"/>
        <v>0</v>
      </c>
    </row>
    <row r="17" spans="2:11" s="266" customFormat="1" ht="15" customHeight="1" x14ac:dyDescent="0.2">
      <c r="B17" s="284">
        <f t="shared" si="3"/>
        <v>11</v>
      </c>
      <c r="C17" s="2">
        <f t="shared" si="0"/>
        <v>11</v>
      </c>
      <c r="D17" s="363">
        <v>11</v>
      </c>
      <c r="E17" s="58"/>
      <c r="F17" s="194"/>
      <c r="G17" s="295"/>
      <c r="H17" s="59">
        <f t="shared" si="4"/>
        <v>0</v>
      </c>
      <c r="I17" s="287">
        <f t="shared" si="5"/>
        <v>0</v>
      </c>
      <c r="J17" s="102">
        <f t="shared" si="1"/>
        <v>0</v>
      </c>
      <c r="K17" s="303">
        <f t="shared" si="2"/>
        <v>0</v>
      </c>
    </row>
    <row r="18" spans="2:11" s="266" customFormat="1" ht="15" customHeight="1" x14ac:dyDescent="0.2">
      <c r="B18" s="284">
        <f t="shared" si="3"/>
        <v>12</v>
      </c>
      <c r="C18" s="2">
        <f t="shared" si="0"/>
        <v>12</v>
      </c>
      <c r="D18" s="363">
        <v>12</v>
      </c>
      <c r="E18" s="58"/>
      <c r="F18" s="194"/>
      <c r="G18" s="295"/>
      <c r="H18" s="59">
        <f t="shared" si="4"/>
        <v>0</v>
      </c>
      <c r="I18" s="287">
        <f t="shared" si="5"/>
        <v>0</v>
      </c>
      <c r="J18" s="102">
        <f t="shared" si="1"/>
        <v>0</v>
      </c>
      <c r="K18" s="303">
        <f t="shared" si="2"/>
        <v>0</v>
      </c>
    </row>
    <row r="19" spans="2:11" s="266" customFormat="1" ht="15" customHeight="1" x14ac:dyDescent="0.2">
      <c r="B19" s="284">
        <f t="shared" si="3"/>
        <v>13</v>
      </c>
      <c r="C19" s="2">
        <f t="shared" si="0"/>
        <v>13</v>
      </c>
      <c r="D19" s="363">
        <v>13</v>
      </c>
      <c r="E19" s="58"/>
      <c r="F19" s="194"/>
      <c r="G19" s="295"/>
      <c r="H19" s="59">
        <f t="shared" si="4"/>
        <v>0</v>
      </c>
      <c r="I19" s="287">
        <f t="shared" si="5"/>
        <v>0</v>
      </c>
      <c r="J19" s="102">
        <f t="shared" si="1"/>
        <v>0</v>
      </c>
      <c r="K19" s="303">
        <f t="shared" si="2"/>
        <v>0</v>
      </c>
    </row>
    <row r="20" spans="2:11" s="266" customFormat="1" ht="15" customHeight="1" x14ac:dyDescent="0.2">
      <c r="B20" s="284">
        <f t="shared" si="3"/>
        <v>14</v>
      </c>
      <c r="C20" s="2">
        <f t="shared" si="0"/>
        <v>14</v>
      </c>
      <c r="D20" s="363">
        <v>14</v>
      </c>
      <c r="E20" s="58"/>
      <c r="F20" s="194"/>
      <c r="G20" s="295"/>
      <c r="H20" s="59">
        <f t="shared" si="4"/>
        <v>0</v>
      </c>
      <c r="I20" s="287">
        <f t="shared" si="5"/>
        <v>0</v>
      </c>
      <c r="J20" s="102">
        <f t="shared" si="1"/>
        <v>0</v>
      </c>
      <c r="K20" s="303">
        <f t="shared" si="2"/>
        <v>0</v>
      </c>
    </row>
    <row r="21" spans="2:11" s="266" customFormat="1" ht="15" customHeight="1" x14ac:dyDescent="0.2">
      <c r="B21" s="284">
        <f t="shared" si="3"/>
        <v>15</v>
      </c>
      <c r="C21" s="2">
        <f t="shared" si="0"/>
        <v>15</v>
      </c>
      <c r="D21" s="363">
        <v>15</v>
      </c>
      <c r="E21" s="58"/>
      <c r="F21" s="194"/>
      <c r="G21" s="295"/>
      <c r="H21" s="59">
        <f t="shared" si="4"/>
        <v>0</v>
      </c>
      <c r="I21" s="287">
        <f t="shared" si="5"/>
        <v>0</v>
      </c>
      <c r="J21" s="102">
        <f t="shared" si="1"/>
        <v>0</v>
      </c>
      <c r="K21" s="303">
        <f t="shared" si="2"/>
        <v>0</v>
      </c>
    </row>
    <row r="22" spans="2:11" s="266" customFormat="1" ht="15" customHeight="1" x14ac:dyDescent="0.2">
      <c r="B22" s="284">
        <f t="shared" si="3"/>
        <v>16</v>
      </c>
      <c r="C22" s="2">
        <f t="shared" si="0"/>
        <v>16</v>
      </c>
      <c r="D22" s="363">
        <v>16</v>
      </c>
      <c r="E22" s="58"/>
      <c r="F22" s="194"/>
      <c r="G22" s="295"/>
      <c r="H22" s="59">
        <f t="shared" si="4"/>
        <v>0</v>
      </c>
      <c r="I22" s="287">
        <f t="shared" si="5"/>
        <v>0</v>
      </c>
      <c r="J22" s="102">
        <f t="shared" si="1"/>
        <v>0</v>
      </c>
      <c r="K22" s="303">
        <f t="shared" si="2"/>
        <v>0</v>
      </c>
    </row>
    <row r="23" spans="2:11" s="266" customFormat="1" ht="15" customHeight="1" x14ac:dyDescent="0.2">
      <c r="B23" s="284">
        <f t="shared" si="3"/>
        <v>17</v>
      </c>
      <c r="C23" s="2">
        <f t="shared" si="0"/>
        <v>17</v>
      </c>
      <c r="D23" s="363">
        <v>17</v>
      </c>
      <c r="E23" s="58"/>
      <c r="F23" s="194"/>
      <c r="G23" s="295"/>
      <c r="H23" s="59">
        <f t="shared" si="4"/>
        <v>0</v>
      </c>
      <c r="I23" s="287">
        <f t="shared" si="5"/>
        <v>0</v>
      </c>
      <c r="J23" s="102">
        <f t="shared" si="1"/>
        <v>0</v>
      </c>
      <c r="K23" s="303">
        <f t="shared" si="2"/>
        <v>0</v>
      </c>
    </row>
    <row r="24" spans="2:11" s="266" customFormat="1" ht="15" customHeight="1" x14ac:dyDescent="0.2">
      <c r="B24" s="284">
        <f t="shared" si="3"/>
        <v>18</v>
      </c>
      <c r="C24" s="2">
        <f t="shared" si="0"/>
        <v>18</v>
      </c>
      <c r="D24" s="363">
        <v>18</v>
      </c>
      <c r="E24" s="58"/>
      <c r="F24" s="194"/>
      <c r="G24" s="295"/>
      <c r="H24" s="59">
        <f t="shared" si="4"/>
        <v>0</v>
      </c>
      <c r="I24" s="287">
        <f t="shared" si="5"/>
        <v>0</v>
      </c>
      <c r="J24" s="102">
        <f t="shared" si="1"/>
        <v>0</v>
      </c>
      <c r="K24" s="303">
        <f t="shared" si="2"/>
        <v>0</v>
      </c>
    </row>
    <row r="25" spans="2:11" s="266" customFormat="1" ht="15" customHeight="1" x14ac:dyDescent="0.2">
      <c r="B25" s="284">
        <f t="shared" si="3"/>
        <v>19</v>
      </c>
      <c r="C25" s="2">
        <f t="shared" si="0"/>
        <v>19</v>
      </c>
      <c r="D25" s="363">
        <v>19</v>
      </c>
      <c r="E25" s="58"/>
      <c r="F25" s="194"/>
      <c r="G25" s="295"/>
      <c r="H25" s="59">
        <f t="shared" si="4"/>
        <v>0</v>
      </c>
      <c r="I25" s="287">
        <f t="shared" si="5"/>
        <v>0</v>
      </c>
      <c r="J25" s="102">
        <f t="shared" si="1"/>
        <v>0</v>
      </c>
      <c r="K25" s="303">
        <f t="shared" si="2"/>
        <v>0</v>
      </c>
    </row>
    <row r="26" spans="2:11" s="266" customFormat="1" ht="15" customHeight="1" x14ac:dyDescent="0.2">
      <c r="B26" s="284">
        <f t="shared" si="3"/>
        <v>20</v>
      </c>
      <c r="C26" s="2">
        <f t="shared" si="0"/>
        <v>20</v>
      </c>
      <c r="D26" s="363">
        <v>20</v>
      </c>
      <c r="E26" s="58"/>
      <c r="F26" s="194"/>
      <c r="G26" s="295"/>
      <c r="H26" s="59">
        <f t="shared" si="4"/>
        <v>0</v>
      </c>
      <c r="I26" s="287">
        <f t="shared" si="5"/>
        <v>0</v>
      </c>
      <c r="J26" s="102">
        <f t="shared" si="1"/>
        <v>0</v>
      </c>
      <c r="K26" s="303">
        <f t="shared" si="2"/>
        <v>0</v>
      </c>
    </row>
    <row r="27" spans="2:11" s="266" customFormat="1" ht="15" customHeight="1" x14ac:dyDescent="0.2">
      <c r="B27" s="284">
        <f t="shared" si="3"/>
        <v>21</v>
      </c>
      <c r="C27" s="2">
        <f t="shared" si="0"/>
        <v>21</v>
      </c>
      <c r="D27" s="363">
        <v>21</v>
      </c>
      <c r="E27" s="58"/>
      <c r="F27" s="194"/>
      <c r="G27" s="295"/>
      <c r="H27" s="59">
        <f t="shared" si="4"/>
        <v>0</v>
      </c>
      <c r="I27" s="287">
        <f t="shared" si="5"/>
        <v>0</v>
      </c>
      <c r="J27" s="102">
        <f t="shared" si="1"/>
        <v>0</v>
      </c>
      <c r="K27" s="303">
        <f t="shared" si="2"/>
        <v>0</v>
      </c>
    </row>
    <row r="28" spans="2:11" s="266" customFormat="1" ht="15" customHeight="1" x14ac:dyDescent="0.2">
      <c r="B28" s="284">
        <f t="shared" si="3"/>
        <v>22</v>
      </c>
      <c r="C28" s="2">
        <f t="shared" si="0"/>
        <v>22</v>
      </c>
      <c r="D28" s="363">
        <v>22</v>
      </c>
      <c r="E28" s="58"/>
      <c r="F28" s="194"/>
      <c r="G28" s="295"/>
      <c r="H28" s="59">
        <f t="shared" si="4"/>
        <v>0</v>
      </c>
      <c r="I28" s="287">
        <f t="shared" si="5"/>
        <v>0</v>
      </c>
      <c r="J28" s="102">
        <f t="shared" si="1"/>
        <v>0</v>
      </c>
      <c r="K28" s="303">
        <f t="shared" si="2"/>
        <v>0</v>
      </c>
    </row>
    <row r="29" spans="2:11" s="266" customFormat="1" ht="15" customHeight="1" x14ac:dyDescent="0.2">
      <c r="B29" s="284">
        <f t="shared" si="3"/>
        <v>23</v>
      </c>
      <c r="C29" s="2">
        <f t="shared" si="0"/>
        <v>23</v>
      </c>
      <c r="D29" s="363">
        <v>23</v>
      </c>
      <c r="E29" s="58"/>
      <c r="F29" s="194"/>
      <c r="G29" s="295"/>
      <c r="H29" s="59">
        <f t="shared" si="4"/>
        <v>0</v>
      </c>
      <c r="I29" s="287">
        <f t="shared" si="5"/>
        <v>0</v>
      </c>
      <c r="J29" s="102">
        <f t="shared" si="1"/>
        <v>0</v>
      </c>
      <c r="K29" s="303">
        <f t="shared" si="2"/>
        <v>0</v>
      </c>
    </row>
    <row r="30" spans="2:11" s="266" customFormat="1" ht="15" customHeight="1" x14ac:dyDescent="0.2">
      <c r="B30" s="284">
        <f t="shared" si="3"/>
        <v>24</v>
      </c>
      <c r="C30" s="2">
        <f t="shared" si="0"/>
        <v>24</v>
      </c>
      <c r="D30" s="363">
        <v>24</v>
      </c>
      <c r="E30" s="58"/>
      <c r="F30" s="194"/>
      <c r="G30" s="295"/>
      <c r="H30" s="59">
        <f t="shared" si="4"/>
        <v>0</v>
      </c>
      <c r="I30" s="287">
        <f t="shared" si="5"/>
        <v>0</v>
      </c>
      <c r="J30" s="102">
        <f t="shared" si="1"/>
        <v>0</v>
      </c>
      <c r="K30" s="303">
        <f t="shared" si="2"/>
        <v>0</v>
      </c>
    </row>
    <row r="31" spans="2:11" s="266" customFormat="1" ht="15" customHeight="1" x14ac:dyDescent="0.2">
      <c r="B31" s="284">
        <f t="shared" si="3"/>
        <v>25</v>
      </c>
      <c r="C31" s="2">
        <f t="shared" si="0"/>
        <v>25</v>
      </c>
      <c r="D31" s="363">
        <v>25</v>
      </c>
      <c r="E31" s="58"/>
      <c r="F31" s="194"/>
      <c r="G31" s="295"/>
      <c r="H31" s="59">
        <f t="shared" si="4"/>
        <v>0</v>
      </c>
      <c r="I31" s="287">
        <f t="shared" si="5"/>
        <v>0</v>
      </c>
      <c r="J31" s="102">
        <f t="shared" si="1"/>
        <v>0</v>
      </c>
      <c r="K31" s="303">
        <f t="shared" si="2"/>
        <v>0</v>
      </c>
    </row>
    <row r="32" spans="2:11" s="266" customFormat="1" ht="15" customHeight="1" x14ac:dyDescent="0.2">
      <c r="B32" s="284">
        <f t="shared" si="3"/>
        <v>26</v>
      </c>
      <c r="C32" s="2">
        <f t="shared" si="0"/>
        <v>26</v>
      </c>
      <c r="D32" s="363">
        <v>26</v>
      </c>
      <c r="E32" s="58"/>
      <c r="F32" s="194"/>
      <c r="G32" s="295"/>
      <c r="H32" s="59">
        <f t="shared" si="4"/>
        <v>0</v>
      </c>
      <c r="I32" s="287">
        <f t="shared" si="5"/>
        <v>0</v>
      </c>
      <c r="J32" s="102">
        <f t="shared" si="1"/>
        <v>0</v>
      </c>
      <c r="K32" s="303">
        <f t="shared" si="2"/>
        <v>0</v>
      </c>
    </row>
    <row r="33" spans="2:11" s="266" customFormat="1" ht="15" customHeight="1" x14ac:dyDescent="0.2">
      <c r="B33" s="284">
        <f t="shared" si="3"/>
        <v>27</v>
      </c>
      <c r="C33" s="2">
        <f t="shared" si="0"/>
        <v>27</v>
      </c>
      <c r="D33" s="363">
        <v>27</v>
      </c>
      <c r="E33" s="58"/>
      <c r="F33" s="194"/>
      <c r="G33" s="295"/>
      <c r="H33" s="59">
        <f t="shared" si="4"/>
        <v>0</v>
      </c>
      <c r="I33" s="287">
        <f t="shared" si="5"/>
        <v>0</v>
      </c>
      <c r="J33" s="102">
        <f t="shared" si="1"/>
        <v>0</v>
      </c>
      <c r="K33" s="303">
        <f t="shared" si="2"/>
        <v>0</v>
      </c>
    </row>
    <row r="34" spans="2:11" s="266" customFormat="1" ht="15" customHeight="1" x14ac:dyDescent="0.2">
      <c r="B34" s="284">
        <f t="shared" si="3"/>
        <v>28</v>
      </c>
      <c r="C34" s="2">
        <f t="shared" si="0"/>
        <v>28</v>
      </c>
      <c r="D34" s="363">
        <v>28</v>
      </c>
      <c r="E34" s="58"/>
      <c r="F34" s="194"/>
      <c r="G34" s="295"/>
      <c r="H34" s="59">
        <f t="shared" si="4"/>
        <v>0</v>
      </c>
      <c r="I34" s="287">
        <f t="shared" si="5"/>
        <v>0</v>
      </c>
      <c r="J34" s="102">
        <f t="shared" si="1"/>
        <v>0</v>
      </c>
      <c r="K34" s="303">
        <f t="shared" si="2"/>
        <v>0</v>
      </c>
    </row>
    <row r="35" spans="2:11" s="266" customFormat="1" ht="15" customHeight="1" x14ac:dyDescent="0.2">
      <c r="B35" s="284">
        <f t="shared" si="3"/>
        <v>29</v>
      </c>
      <c r="C35" s="2">
        <f t="shared" si="0"/>
        <v>29</v>
      </c>
      <c r="D35" s="363">
        <v>29</v>
      </c>
      <c r="E35" s="58"/>
      <c r="F35" s="194"/>
      <c r="G35" s="295"/>
      <c r="H35" s="59">
        <f t="shared" si="4"/>
        <v>0</v>
      </c>
      <c r="I35" s="287">
        <f t="shared" si="5"/>
        <v>0</v>
      </c>
      <c r="J35" s="102">
        <f t="shared" si="1"/>
        <v>0</v>
      </c>
      <c r="K35" s="303">
        <f t="shared" si="2"/>
        <v>0</v>
      </c>
    </row>
    <row r="36" spans="2:11" s="266" customFormat="1" ht="15" customHeight="1" x14ac:dyDescent="0.2">
      <c r="B36" s="284">
        <f t="shared" si="3"/>
        <v>30</v>
      </c>
      <c r="C36" s="2">
        <f t="shared" si="0"/>
        <v>30</v>
      </c>
      <c r="D36" s="363">
        <v>30</v>
      </c>
      <c r="E36" s="58"/>
      <c r="F36" s="194"/>
      <c r="G36" s="295"/>
      <c r="H36" s="59">
        <f t="shared" si="4"/>
        <v>0</v>
      </c>
      <c r="I36" s="287">
        <f t="shared" si="5"/>
        <v>0</v>
      </c>
      <c r="J36" s="102">
        <f t="shared" si="1"/>
        <v>0</v>
      </c>
      <c r="K36" s="303">
        <f t="shared" si="2"/>
        <v>0</v>
      </c>
    </row>
    <row r="37" spans="2:11" s="266" customFormat="1" ht="15" customHeight="1" x14ac:dyDescent="0.2">
      <c r="B37" s="284">
        <f t="shared" si="3"/>
        <v>31</v>
      </c>
      <c r="C37" s="2">
        <f t="shared" si="0"/>
        <v>31</v>
      </c>
      <c r="D37" s="363">
        <v>31</v>
      </c>
      <c r="E37" s="58"/>
      <c r="F37" s="194"/>
      <c r="G37" s="295"/>
      <c r="H37" s="59">
        <f t="shared" si="4"/>
        <v>0</v>
      </c>
      <c r="I37" s="287">
        <f t="shared" si="5"/>
        <v>0</v>
      </c>
      <c r="J37" s="102">
        <f t="shared" si="1"/>
        <v>0</v>
      </c>
      <c r="K37" s="303">
        <f t="shared" si="2"/>
        <v>0</v>
      </c>
    </row>
    <row r="38" spans="2:11" s="266" customFormat="1" ht="15" customHeight="1" x14ac:dyDescent="0.2">
      <c r="B38" s="284">
        <f t="shared" si="3"/>
        <v>32</v>
      </c>
      <c r="C38" s="2">
        <f t="shared" si="0"/>
        <v>32</v>
      </c>
      <c r="D38" s="363">
        <v>32</v>
      </c>
      <c r="E38" s="58"/>
      <c r="F38" s="194"/>
      <c r="G38" s="295"/>
      <c r="H38" s="59">
        <f t="shared" si="4"/>
        <v>0</v>
      </c>
      <c r="I38" s="287">
        <f t="shared" si="5"/>
        <v>0</v>
      </c>
      <c r="J38" s="102">
        <f t="shared" si="1"/>
        <v>0</v>
      </c>
      <c r="K38" s="303">
        <f t="shared" si="2"/>
        <v>0</v>
      </c>
    </row>
    <row r="39" spans="2:11" s="266" customFormat="1" ht="15" customHeight="1" x14ac:dyDescent="0.2">
      <c r="B39" s="284">
        <f t="shared" si="3"/>
        <v>33</v>
      </c>
      <c r="C39" s="2">
        <f t="shared" si="0"/>
        <v>33</v>
      </c>
      <c r="D39" s="363">
        <v>33</v>
      </c>
      <c r="E39" s="58"/>
      <c r="F39" s="194"/>
      <c r="G39" s="295"/>
      <c r="H39" s="59">
        <f t="shared" si="4"/>
        <v>0</v>
      </c>
      <c r="I39" s="287">
        <f t="shared" si="5"/>
        <v>0</v>
      </c>
      <c r="J39" s="102">
        <f t="shared" si="1"/>
        <v>0</v>
      </c>
      <c r="K39" s="303">
        <f t="shared" si="2"/>
        <v>0</v>
      </c>
    </row>
    <row r="40" spans="2:11" s="266" customFormat="1" ht="15" customHeight="1" x14ac:dyDescent="0.2">
      <c r="B40" s="284">
        <f t="shared" si="3"/>
        <v>34</v>
      </c>
      <c r="C40" s="2">
        <f t="shared" si="0"/>
        <v>34</v>
      </c>
      <c r="D40" s="363">
        <v>34</v>
      </c>
      <c r="E40" s="58"/>
      <c r="F40" s="194"/>
      <c r="G40" s="295"/>
      <c r="H40" s="59">
        <f t="shared" si="4"/>
        <v>0</v>
      </c>
      <c r="I40" s="287">
        <f t="shared" si="5"/>
        <v>0</v>
      </c>
      <c r="J40" s="102">
        <f t="shared" si="1"/>
        <v>0</v>
      </c>
      <c r="K40" s="303">
        <f t="shared" si="2"/>
        <v>0</v>
      </c>
    </row>
    <row r="41" spans="2:11" s="266" customFormat="1" ht="15" customHeight="1" x14ac:dyDescent="0.2">
      <c r="B41" s="284">
        <f t="shared" si="3"/>
        <v>35</v>
      </c>
      <c r="C41" s="2">
        <f t="shared" si="0"/>
        <v>35</v>
      </c>
      <c r="D41" s="363">
        <v>35</v>
      </c>
      <c r="E41" s="58"/>
      <c r="F41" s="194"/>
      <c r="G41" s="295"/>
      <c r="H41" s="59">
        <f t="shared" si="4"/>
        <v>0</v>
      </c>
      <c r="I41" s="287">
        <f t="shared" si="5"/>
        <v>0</v>
      </c>
      <c r="J41" s="102">
        <f t="shared" si="1"/>
        <v>0</v>
      </c>
      <c r="K41" s="303">
        <f t="shared" si="2"/>
        <v>0</v>
      </c>
    </row>
    <row r="42" spans="2:11" s="266" customFormat="1" ht="15" customHeight="1" x14ac:dyDescent="0.2">
      <c r="B42" s="284">
        <f t="shared" si="3"/>
        <v>36</v>
      </c>
      <c r="C42" s="2">
        <f t="shared" si="0"/>
        <v>36</v>
      </c>
      <c r="D42" s="363">
        <v>36</v>
      </c>
      <c r="E42" s="58"/>
      <c r="F42" s="194"/>
      <c r="G42" s="295"/>
      <c r="H42" s="59">
        <f t="shared" si="4"/>
        <v>0</v>
      </c>
      <c r="I42" s="287">
        <f t="shared" si="5"/>
        <v>0</v>
      </c>
      <c r="J42" s="102">
        <f t="shared" si="1"/>
        <v>0</v>
      </c>
      <c r="K42" s="303">
        <f t="shared" si="2"/>
        <v>0</v>
      </c>
    </row>
    <row r="43" spans="2:11" s="266" customFormat="1" ht="15" customHeight="1" x14ac:dyDescent="0.2">
      <c r="B43" s="284">
        <f t="shared" si="3"/>
        <v>37</v>
      </c>
      <c r="C43" s="2">
        <f t="shared" si="0"/>
        <v>37</v>
      </c>
      <c r="D43" s="363">
        <v>37</v>
      </c>
      <c r="E43" s="58"/>
      <c r="F43" s="194"/>
      <c r="G43" s="295"/>
      <c r="H43" s="59">
        <f t="shared" si="4"/>
        <v>0</v>
      </c>
      <c r="I43" s="287">
        <f t="shared" si="5"/>
        <v>0</v>
      </c>
      <c r="J43" s="102">
        <f t="shared" si="1"/>
        <v>0</v>
      </c>
      <c r="K43" s="303">
        <f t="shared" si="2"/>
        <v>0</v>
      </c>
    </row>
    <row r="44" spans="2:11" s="266" customFormat="1" ht="15" customHeight="1" x14ac:dyDescent="0.2">
      <c r="B44" s="284">
        <f t="shared" si="3"/>
        <v>38</v>
      </c>
      <c r="C44" s="2">
        <f t="shared" si="0"/>
        <v>38</v>
      </c>
      <c r="D44" s="363">
        <v>38</v>
      </c>
      <c r="E44" s="58"/>
      <c r="F44" s="194"/>
      <c r="G44" s="295"/>
      <c r="H44" s="59">
        <f t="shared" si="4"/>
        <v>0</v>
      </c>
      <c r="I44" s="287">
        <f t="shared" si="5"/>
        <v>0</v>
      </c>
      <c r="J44" s="102">
        <f t="shared" si="1"/>
        <v>0</v>
      </c>
      <c r="K44" s="303">
        <f t="shared" si="2"/>
        <v>0</v>
      </c>
    </row>
    <row r="45" spans="2:11" s="266" customFormat="1" ht="15" customHeight="1" x14ac:dyDescent="0.2">
      <c r="B45" s="284">
        <f t="shared" si="3"/>
        <v>39</v>
      </c>
      <c r="C45" s="2">
        <f t="shared" si="0"/>
        <v>39</v>
      </c>
      <c r="D45" s="363">
        <v>39</v>
      </c>
      <c r="E45" s="58"/>
      <c r="F45" s="194"/>
      <c r="G45" s="295"/>
      <c r="H45" s="59">
        <f t="shared" si="4"/>
        <v>0</v>
      </c>
      <c r="I45" s="287">
        <f t="shared" si="5"/>
        <v>0</v>
      </c>
      <c r="J45" s="102">
        <f t="shared" si="1"/>
        <v>0</v>
      </c>
      <c r="K45" s="303">
        <f t="shared" si="2"/>
        <v>0</v>
      </c>
    </row>
    <row r="46" spans="2:11" s="266" customFormat="1" ht="15" customHeight="1" x14ac:dyDescent="0.2">
      <c r="B46" s="285">
        <f>$B$6+D46</f>
        <v>40</v>
      </c>
      <c r="C46" s="2">
        <f>$C$6+D46</f>
        <v>40</v>
      </c>
      <c r="D46" s="364">
        <v>40</v>
      </c>
      <c r="E46" s="282"/>
      <c r="F46" s="203"/>
      <c r="G46" s="296"/>
      <c r="H46" s="283">
        <f>H45</f>
        <v>0</v>
      </c>
      <c r="I46" s="288">
        <f>(1+I45)*(1+H46)-1</f>
        <v>0</v>
      </c>
      <c r="J46" s="102">
        <f>F46*(1+I46)</f>
        <v>0</v>
      </c>
      <c r="K46" s="304">
        <f t="shared" si="2"/>
        <v>0</v>
      </c>
    </row>
    <row r="47" spans="2:11" s="279" customFormat="1" ht="15" customHeight="1" x14ac:dyDescent="0.2">
      <c r="B47" s="284">
        <f t="shared" ref="B47:B86" si="6">$B$6+D47</f>
        <v>41</v>
      </c>
      <c r="C47" s="2">
        <f t="shared" ref="C47:C86" si="7">$C$6+D47</f>
        <v>41</v>
      </c>
      <c r="D47" s="363">
        <v>41</v>
      </c>
      <c r="E47" s="58"/>
      <c r="F47" s="194"/>
      <c r="G47" s="295"/>
      <c r="H47" s="283">
        <f t="shared" ref="H47:H86" si="8">H46</f>
        <v>0</v>
      </c>
      <c r="I47" s="288">
        <f t="shared" ref="I47:I86" si="9">(1+I46)*(1+H47)-1</f>
        <v>0</v>
      </c>
      <c r="J47" s="102">
        <f t="shared" ref="J47:J86" si="10">F47*(1+I47)</f>
        <v>0</v>
      </c>
      <c r="K47" s="304">
        <f t="shared" ref="K47:K86" si="11">G47*(1+I47)</f>
        <v>0</v>
      </c>
    </row>
    <row r="48" spans="2:11" s="279" customFormat="1" ht="15" customHeight="1" x14ac:dyDescent="0.2">
      <c r="B48" s="284">
        <f t="shared" si="6"/>
        <v>42</v>
      </c>
      <c r="C48" s="2">
        <f t="shared" si="7"/>
        <v>42</v>
      </c>
      <c r="D48" s="363">
        <v>42</v>
      </c>
      <c r="E48" s="58"/>
      <c r="F48" s="194"/>
      <c r="G48" s="295"/>
      <c r="H48" s="283">
        <f t="shared" si="8"/>
        <v>0</v>
      </c>
      <c r="I48" s="288">
        <f t="shared" si="9"/>
        <v>0</v>
      </c>
      <c r="J48" s="102">
        <f t="shared" si="10"/>
        <v>0</v>
      </c>
      <c r="K48" s="304">
        <f t="shared" si="11"/>
        <v>0</v>
      </c>
    </row>
    <row r="49" spans="2:11" s="279" customFormat="1" ht="15" customHeight="1" x14ac:dyDescent="0.2">
      <c r="B49" s="284">
        <f t="shared" si="6"/>
        <v>43</v>
      </c>
      <c r="C49" s="2">
        <f t="shared" si="7"/>
        <v>43</v>
      </c>
      <c r="D49" s="363">
        <v>43</v>
      </c>
      <c r="E49" s="58"/>
      <c r="F49" s="194"/>
      <c r="G49" s="295"/>
      <c r="H49" s="283">
        <f t="shared" si="8"/>
        <v>0</v>
      </c>
      <c r="I49" s="288">
        <f t="shared" si="9"/>
        <v>0</v>
      </c>
      <c r="J49" s="102">
        <f t="shared" si="10"/>
        <v>0</v>
      </c>
      <c r="K49" s="304">
        <f t="shared" si="11"/>
        <v>0</v>
      </c>
    </row>
    <row r="50" spans="2:11" s="279" customFormat="1" ht="15" customHeight="1" x14ac:dyDescent="0.2">
      <c r="B50" s="284">
        <f t="shared" si="6"/>
        <v>44</v>
      </c>
      <c r="C50" s="2">
        <f t="shared" si="7"/>
        <v>44</v>
      </c>
      <c r="D50" s="363">
        <v>44</v>
      </c>
      <c r="E50" s="58"/>
      <c r="F50" s="194"/>
      <c r="G50" s="295"/>
      <c r="H50" s="283">
        <f t="shared" si="8"/>
        <v>0</v>
      </c>
      <c r="I50" s="288">
        <f t="shared" si="9"/>
        <v>0</v>
      </c>
      <c r="J50" s="102">
        <f t="shared" si="10"/>
        <v>0</v>
      </c>
      <c r="K50" s="304">
        <f t="shared" si="11"/>
        <v>0</v>
      </c>
    </row>
    <row r="51" spans="2:11" s="279" customFormat="1" ht="15" customHeight="1" x14ac:dyDescent="0.2">
      <c r="B51" s="284">
        <f t="shared" si="6"/>
        <v>45</v>
      </c>
      <c r="C51" s="2">
        <f t="shared" si="7"/>
        <v>45</v>
      </c>
      <c r="D51" s="363">
        <v>45</v>
      </c>
      <c r="E51" s="58"/>
      <c r="F51" s="194"/>
      <c r="G51" s="295"/>
      <c r="H51" s="283">
        <f t="shared" si="8"/>
        <v>0</v>
      </c>
      <c r="I51" s="288">
        <f t="shared" si="9"/>
        <v>0</v>
      </c>
      <c r="J51" s="102">
        <f t="shared" si="10"/>
        <v>0</v>
      </c>
      <c r="K51" s="304">
        <f t="shared" si="11"/>
        <v>0</v>
      </c>
    </row>
    <row r="52" spans="2:11" s="279" customFormat="1" ht="15" customHeight="1" x14ac:dyDescent="0.2">
      <c r="B52" s="284">
        <f t="shared" si="6"/>
        <v>46</v>
      </c>
      <c r="C52" s="2">
        <f t="shared" si="7"/>
        <v>46</v>
      </c>
      <c r="D52" s="363">
        <v>46</v>
      </c>
      <c r="E52" s="58"/>
      <c r="F52" s="194"/>
      <c r="G52" s="295"/>
      <c r="H52" s="283">
        <f t="shared" si="8"/>
        <v>0</v>
      </c>
      <c r="I52" s="288">
        <f t="shared" si="9"/>
        <v>0</v>
      </c>
      <c r="J52" s="102">
        <f t="shared" si="10"/>
        <v>0</v>
      </c>
      <c r="K52" s="304">
        <f t="shared" si="11"/>
        <v>0</v>
      </c>
    </row>
    <row r="53" spans="2:11" s="279" customFormat="1" ht="15" customHeight="1" x14ac:dyDescent="0.2">
      <c r="B53" s="284">
        <f t="shared" si="6"/>
        <v>47</v>
      </c>
      <c r="C53" s="2">
        <f t="shared" si="7"/>
        <v>47</v>
      </c>
      <c r="D53" s="363">
        <v>47</v>
      </c>
      <c r="E53" s="58"/>
      <c r="F53" s="194"/>
      <c r="G53" s="295"/>
      <c r="H53" s="283">
        <f t="shared" si="8"/>
        <v>0</v>
      </c>
      <c r="I53" s="288">
        <f t="shared" si="9"/>
        <v>0</v>
      </c>
      <c r="J53" s="102">
        <f t="shared" si="10"/>
        <v>0</v>
      </c>
      <c r="K53" s="304">
        <f t="shared" si="11"/>
        <v>0</v>
      </c>
    </row>
    <row r="54" spans="2:11" s="279" customFormat="1" ht="15" customHeight="1" x14ac:dyDescent="0.2">
      <c r="B54" s="284">
        <f t="shared" si="6"/>
        <v>48</v>
      </c>
      <c r="C54" s="2">
        <f t="shared" si="7"/>
        <v>48</v>
      </c>
      <c r="D54" s="363">
        <v>48</v>
      </c>
      <c r="E54" s="58"/>
      <c r="F54" s="194"/>
      <c r="G54" s="295"/>
      <c r="H54" s="283">
        <f t="shared" si="8"/>
        <v>0</v>
      </c>
      <c r="I54" s="288">
        <f t="shared" si="9"/>
        <v>0</v>
      </c>
      <c r="J54" s="102">
        <f t="shared" si="10"/>
        <v>0</v>
      </c>
      <c r="K54" s="304">
        <f t="shared" si="11"/>
        <v>0</v>
      </c>
    </row>
    <row r="55" spans="2:11" s="279" customFormat="1" ht="15" customHeight="1" x14ac:dyDescent="0.2">
      <c r="B55" s="284">
        <f t="shared" si="6"/>
        <v>49</v>
      </c>
      <c r="C55" s="2">
        <f t="shared" si="7"/>
        <v>49</v>
      </c>
      <c r="D55" s="363">
        <v>49</v>
      </c>
      <c r="E55" s="58"/>
      <c r="F55" s="194"/>
      <c r="G55" s="295"/>
      <c r="H55" s="283">
        <f t="shared" si="8"/>
        <v>0</v>
      </c>
      <c r="I55" s="288">
        <f t="shared" si="9"/>
        <v>0</v>
      </c>
      <c r="J55" s="102">
        <f t="shared" si="10"/>
        <v>0</v>
      </c>
      <c r="K55" s="304">
        <f t="shared" si="11"/>
        <v>0</v>
      </c>
    </row>
    <row r="56" spans="2:11" s="279" customFormat="1" ht="15" customHeight="1" x14ac:dyDescent="0.2">
      <c r="B56" s="284">
        <f t="shared" si="6"/>
        <v>50</v>
      </c>
      <c r="C56" s="2">
        <f t="shared" si="7"/>
        <v>50</v>
      </c>
      <c r="D56" s="363">
        <v>50</v>
      </c>
      <c r="E56" s="58"/>
      <c r="F56" s="194"/>
      <c r="G56" s="295"/>
      <c r="H56" s="283">
        <f t="shared" si="8"/>
        <v>0</v>
      </c>
      <c r="I56" s="288">
        <f t="shared" si="9"/>
        <v>0</v>
      </c>
      <c r="J56" s="102">
        <f t="shared" si="10"/>
        <v>0</v>
      </c>
      <c r="K56" s="304">
        <f t="shared" si="11"/>
        <v>0</v>
      </c>
    </row>
    <row r="57" spans="2:11" s="279" customFormat="1" ht="15" customHeight="1" x14ac:dyDescent="0.2">
      <c r="B57" s="284">
        <f t="shared" si="6"/>
        <v>51</v>
      </c>
      <c r="C57" s="2">
        <f t="shared" si="7"/>
        <v>51</v>
      </c>
      <c r="D57" s="363">
        <v>51</v>
      </c>
      <c r="E57" s="58"/>
      <c r="F57" s="194"/>
      <c r="G57" s="295"/>
      <c r="H57" s="283">
        <f t="shared" si="8"/>
        <v>0</v>
      </c>
      <c r="I57" s="288">
        <f t="shared" si="9"/>
        <v>0</v>
      </c>
      <c r="J57" s="102">
        <f t="shared" si="10"/>
        <v>0</v>
      </c>
      <c r="K57" s="304">
        <f t="shared" si="11"/>
        <v>0</v>
      </c>
    </row>
    <row r="58" spans="2:11" s="279" customFormat="1" ht="15" customHeight="1" x14ac:dyDescent="0.2">
      <c r="B58" s="284">
        <f t="shared" si="6"/>
        <v>52</v>
      </c>
      <c r="C58" s="2">
        <f t="shared" si="7"/>
        <v>52</v>
      </c>
      <c r="D58" s="363">
        <v>52</v>
      </c>
      <c r="E58" s="58"/>
      <c r="F58" s="194"/>
      <c r="G58" s="295"/>
      <c r="H58" s="283">
        <f t="shared" si="8"/>
        <v>0</v>
      </c>
      <c r="I58" s="288">
        <f t="shared" si="9"/>
        <v>0</v>
      </c>
      <c r="J58" s="102">
        <f t="shared" si="10"/>
        <v>0</v>
      </c>
      <c r="K58" s="304">
        <f t="shared" si="11"/>
        <v>0</v>
      </c>
    </row>
    <row r="59" spans="2:11" s="279" customFormat="1" ht="15" customHeight="1" x14ac:dyDescent="0.2">
      <c r="B59" s="284">
        <f t="shared" si="6"/>
        <v>53</v>
      </c>
      <c r="C59" s="2">
        <f t="shared" si="7"/>
        <v>53</v>
      </c>
      <c r="D59" s="363">
        <v>53</v>
      </c>
      <c r="E59" s="58"/>
      <c r="F59" s="194"/>
      <c r="G59" s="295"/>
      <c r="H59" s="283">
        <f t="shared" si="8"/>
        <v>0</v>
      </c>
      <c r="I59" s="288">
        <f t="shared" si="9"/>
        <v>0</v>
      </c>
      <c r="J59" s="102">
        <f t="shared" si="10"/>
        <v>0</v>
      </c>
      <c r="K59" s="304">
        <f t="shared" si="11"/>
        <v>0</v>
      </c>
    </row>
    <row r="60" spans="2:11" s="279" customFormat="1" ht="15" customHeight="1" x14ac:dyDescent="0.2">
      <c r="B60" s="284">
        <f t="shared" si="6"/>
        <v>54</v>
      </c>
      <c r="C60" s="2">
        <f t="shared" si="7"/>
        <v>54</v>
      </c>
      <c r="D60" s="363">
        <v>54</v>
      </c>
      <c r="E60" s="58"/>
      <c r="F60" s="194"/>
      <c r="G60" s="295"/>
      <c r="H60" s="283">
        <f t="shared" si="8"/>
        <v>0</v>
      </c>
      <c r="I60" s="288">
        <f t="shared" si="9"/>
        <v>0</v>
      </c>
      <c r="J60" s="102">
        <f t="shared" si="10"/>
        <v>0</v>
      </c>
      <c r="K60" s="304">
        <f t="shared" si="11"/>
        <v>0</v>
      </c>
    </row>
    <row r="61" spans="2:11" s="279" customFormat="1" ht="15" customHeight="1" x14ac:dyDescent="0.2">
      <c r="B61" s="284">
        <f t="shared" si="6"/>
        <v>55</v>
      </c>
      <c r="C61" s="2">
        <f t="shared" si="7"/>
        <v>55</v>
      </c>
      <c r="D61" s="363">
        <v>55</v>
      </c>
      <c r="E61" s="58"/>
      <c r="F61" s="194"/>
      <c r="G61" s="295"/>
      <c r="H61" s="283">
        <f t="shared" si="8"/>
        <v>0</v>
      </c>
      <c r="I61" s="288">
        <f t="shared" si="9"/>
        <v>0</v>
      </c>
      <c r="J61" s="102">
        <f t="shared" si="10"/>
        <v>0</v>
      </c>
      <c r="K61" s="304">
        <f t="shared" si="11"/>
        <v>0</v>
      </c>
    </row>
    <row r="62" spans="2:11" s="279" customFormat="1" ht="15" customHeight="1" x14ac:dyDescent="0.2">
      <c r="B62" s="284">
        <f t="shared" si="6"/>
        <v>56</v>
      </c>
      <c r="C62" s="2">
        <f t="shared" si="7"/>
        <v>56</v>
      </c>
      <c r="D62" s="363">
        <v>56</v>
      </c>
      <c r="E62" s="58"/>
      <c r="F62" s="194"/>
      <c r="G62" s="295"/>
      <c r="H62" s="283">
        <f t="shared" si="8"/>
        <v>0</v>
      </c>
      <c r="I62" s="288">
        <f t="shared" si="9"/>
        <v>0</v>
      </c>
      <c r="J62" s="102">
        <f t="shared" si="10"/>
        <v>0</v>
      </c>
      <c r="K62" s="304">
        <f t="shared" si="11"/>
        <v>0</v>
      </c>
    </row>
    <row r="63" spans="2:11" s="279" customFormat="1" ht="15" customHeight="1" x14ac:dyDescent="0.2">
      <c r="B63" s="284">
        <f t="shared" si="6"/>
        <v>57</v>
      </c>
      <c r="C63" s="2">
        <f t="shared" si="7"/>
        <v>57</v>
      </c>
      <c r="D63" s="363">
        <v>57</v>
      </c>
      <c r="E63" s="58"/>
      <c r="F63" s="194"/>
      <c r="G63" s="295"/>
      <c r="H63" s="283">
        <f t="shared" si="8"/>
        <v>0</v>
      </c>
      <c r="I63" s="288">
        <f t="shared" si="9"/>
        <v>0</v>
      </c>
      <c r="J63" s="102">
        <f t="shared" si="10"/>
        <v>0</v>
      </c>
      <c r="K63" s="304">
        <f t="shared" si="11"/>
        <v>0</v>
      </c>
    </row>
    <row r="64" spans="2:11" s="279" customFormat="1" ht="15" customHeight="1" x14ac:dyDescent="0.2">
      <c r="B64" s="284">
        <f t="shared" si="6"/>
        <v>58</v>
      </c>
      <c r="C64" s="2">
        <f t="shared" si="7"/>
        <v>58</v>
      </c>
      <c r="D64" s="363">
        <v>58</v>
      </c>
      <c r="E64" s="58"/>
      <c r="F64" s="194"/>
      <c r="G64" s="295"/>
      <c r="H64" s="283">
        <f t="shared" si="8"/>
        <v>0</v>
      </c>
      <c r="I64" s="288">
        <f t="shared" si="9"/>
        <v>0</v>
      </c>
      <c r="J64" s="102">
        <f t="shared" si="10"/>
        <v>0</v>
      </c>
      <c r="K64" s="304">
        <f t="shared" si="11"/>
        <v>0</v>
      </c>
    </row>
    <row r="65" spans="2:11" s="279" customFormat="1" ht="15" customHeight="1" x14ac:dyDescent="0.2">
      <c r="B65" s="284">
        <f t="shared" si="6"/>
        <v>59</v>
      </c>
      <c r="C65" s="2">
        <f t="shared" si="7"/>
        <v>59</v>
      </c>
      <c r="D65" s="363">
        <v>59</v>
      </c>
      <c r="E65" s="58"/>
      <c r="F65" s="194"/>
      <c r="G65" s="295"/>
      <c r="H65" s="283">
        <f t="shared" si="8"/>
        <v>0</v>
      </c>
      <c r="I65" s="288">
        <f t="shared" si="9"/>
        <v>0</v>
      </c>
      <c r="J65" s="102">
        <f t="shared" si="10"/>
        <v>0</v>
      </c>
      <c r="K65" s="304">
        <f t="shared" si="11"/>
        <v>0</v>
      </c>
    </row>
    <row r="66" spans="2:11" s="279" customFormat="1" ht="15" customHeight="1" x14ac:dyDescent="0.2">
      <c r="B66" s="284">
        <f t="shared" si="6"/>
        <v>60</v>
      </c>
      <c r="C66" s="2">
        <f t="shared" si="7"/>
        <v>60</v>
      </c>
      <c r="D66" s="363">
        <v>60</v>
      </c>
      <c r="E66" s="58"/>
      <c r="F66" s="194"/>
      <c r="G66" s="295"/>
      <c r="H66" s="283">
        <f t="shared" si="8"/>
        <v>0</v>
      </c>
      <c r="I66" s="288">
        <f t="shared" si="9"/>
        <v>0</v>
      </c>
      <c r="J66" s="102">
        <f t="shared" si="10"/>
        <v>0</v>
      </c>
      <c r="K66" s="304">
        <f t="shared" si="11"/>
        <v>0</v>
      </c>
    </row>
    <row r="67" spans="2:11" s="279" customFormat="1" ht="15" customHeight="1" x14ac:dyDescent="0.2">
      <c r="B67" s="284">
        <f t="shared" si="6"/>
        <v>61</v>
      </c>
      <c r="C67" s="2">
        <f t="shared" si="7"/>
        <v>61</v>
      </c>
      <c r="D67" s="363">
        <v>61</v>
      </c>
      <c r="E67" s="58"/>
      <c r="F67" s="194"/>
      <c r="G67" s="295"/>
      <c r="H67" s="283">
        <f t="shared" si="8"/>
        <v>0</v>
      </c>
      <c r="I67" s="288">
        <f t="shared" si="9"/>
        <v>0</v>
      </c>
      <c r="J67" s="102">
        <f t="shared" si="10"/>
        <v>0</v>
      </c>
      <c r="K67" s="304">
        <f t="shared" si="11"/>
        <v>0</v>
      </c>
    </row>
    <row r="68" spans="2:11" s="279" customFormat="1" ht="15" customHeight="1" x14ac:dyDescent="0.2">
      <c r="B68" s="284">
        <f t="shared" si="6"/>
        <v>62</v>
      </c>
      <c r="C68" s="2">
        <f t="shared" si="7"/>
        <v>62</v>
      </c>
      <c r="D68" s="363">
        <v>62</v>
      </c>
      <c r="E68" s="58"/>
      <c r="F68" s="194"/>
      <c r="G68" s="295"/>
      <c r="H68" s="283">
        <f t="shared" si="8"/>
        <v>0</v>
      </c>
      <c r="I68" s="288">
        <f t="shared" si="9"/>
        <v>0</v>
      </c>
      <c r="J68" s="102">
        <f t="shared" si="10"/>
        <v>0</v>
      </c>
      <c r="K68" s="304">
        <f t="shared" si="11"/>
        <v>0</v>
      </c>
    </row>
    <row r="69" spans="2:11" s="279" customFormat="1" ht="15" customHeight="1" x14ac:dyDescent="0.2">
      <c r="B69" s="284">
        <f t="shared" si="6"/>
        <v>63</v>
      </c>
      <c r="C69" s="2">
        <f t="shared" si="7"/>
        <v>63</v>
      </c>
      <c r="D69" s="363">
        <v>63</v>
      </c>
      <c r="E69" s="58"/>
      <c r="F69" s="194"/>
      <c r="G69" s="295"/>
      <c r="H69" s="283">
        <f t="shared" si="8"/>
        <v>0</v>
      </c>
      <c r="I69" s="288">
        <f t="shared" si="9"/>
        <v>0</v>
      </c>
      <c r="J69" s="102">
        <f t="shared" si="10"/>
        <v>0</v>
      </c>
      <c r="K69" s="304">
        <f t="shared" si="11"/>
        <v>0</v>
      </c>
    </row>
    <row r="70" spans="2:11" s="279" customFormat="1" ht="15" customHeight="1" x14ac:dyDescent="0.2">
      <c r="B70" s="284">
        <f t="shared" si="6"/>
        <v>64</v>
      </c>
      <c r="C70" s="2">
        <f t="shared" si="7"/>
        <v>64</v>
      </c>
      <c r="D70" s="363">
        <v>64</v>
      </c>
      <c r="E70" s="58"/>
      <c r="F70" s="194"/>
      <c r="G70" s="295"/>
      <c r="H70" s="283">
        <f t="shared" si="8"/>
        <v>0</v>
      </c>
      <c r="I70" s="288">
        <f t="shared" si="9"/>
        <v>0</v>
      </c>
      <c r="J70" s="102">
        <f t="shared" si="10"/>
        <v>0</v>
      </c>
      <c r="K70" s="304">
        <f t="shared" si="11"/>
        <v>0</v>
      </c>
    </row>
    <row r="71" spans="2:11" s="279" customFormat="1" ht="15" customHeight="1" x14ac:dyDescent="0.2">
      <c r="B71" s="284">
        <f t="shared" si="6"/>
        <v>65</v>
      </c>
      <c r="C71" s="2">
        <f t="shared" si="7"/>
        <v>65</v>
      </c>
      <c r="D71" s="363">
        <v>65</v>
      </c>
      <c r="E71" s="58"/>
      <c r="F71" s="194"/>
      <c r="G71" s="295"/>
      <c r="H71" s="283">
        <f t="shared" si="8"/>
        <v>0</v>
      </c>
      <c r="I71" s="288">
        <f t="shared" si="9"/>
        <v>0</v>
      </c>
      <c r="J71" s="102">
        <f t="shared" si="10"/>
        <v>0</v>
      </c>
      <c r="K71" s="304">
        <f t="shared" si="11"/>
        <v>0</v>
      </c>
    </row>
    <row r="72" spans="2:11" s="279" customFormat="1" ht="15" customHeight="1" x14ac:dyDescent="0.2">
      <c r="B72" s="284">
        <f t="shared" si="6"/>
        <v>66</v>
      </c>
      <c r="C72" s="2">
        <f t="shared" si="7"/>
        <v>66</v>
      </c>
      <c r="D72" s="363">
        <v>66</v>
      </c>
      <c r="E72" s="58"/>
      <c r="F72" s="194"/>
      <c r="G72" s="295"/>
      <c r="H72" s="283">
        <f t="shared" si="8"/>
        <v>0</v>
      </c>
      <c r="I72" s="288">
        <f t="shared" si="9"/>
        <v>0</v>
      </c>
      <c r="J72" s="102">
        <f t="shared" si="10"/>
        <v>0</v>
      </c>
      <c r="K72" s="304">
        <f t="shared" si="11"/>
        <v>0</v>
      </c>
    </row>
    <row r="73" spans="2:11" s="279" customFormat="1" ht="15" customHeight="1" x14ac:dyDescent="0.2">
      <c r="B73" s="284">
        <f t="shared" si="6"/>
        <v>67</v>
      </c>
      <c r="C73" s="2">
        <f t="shared" si="7"/>
        <v>67</v>
      </c>
      <c r="D73" s="363">
        <v>67</v>
      </c>
      <c r="E73" s="58"/>
      <c r="F73" s="194"/>
      <c r="G73" s="295"/>
      <c r="H73" s="283">
        <f t="shared" si="8"/>
        <v>0</v>
      </c>
      <c r="I73" s="288">
        <f t="shared" si="9"/>
        <v>0</v>
      </c>
      <c r="J73" s="102">
        <f t="shared" si="10"/>
        <v>0</v>
      </c>
      <c r="K73" s="304">
        <f t="shared" si="11"/>
        <v>0</v>
      </c>
    </row>
    <row r="74" spans="2:11" s="279" customFormat="1" ht="15" customHeight="1" x14ac:dyDescent="0.2">
      <c r="B74" s="284">
        <f t="shared" si="6"/>
        <v>68</v>
      </c>
      <c r="C74" s="2">
        <f t="shared" si="7"/>
        <v>68</v>
      </c>
      <c r="D74" s="363">
        <v>68</v>
      </c>
      <c r="E74" s="58"/>
      <c r="F74" s="194"/>
      <c r="G74" s="295"/>
      <c r="H74" s="283">
        <f t="shared" si="8"/>
        <v>0</v>
      </c>
      <c r="I74" s="288">
        <f t="shared" si="9"/>
        <v>0</v>
      </c>
      <c r="J74" s="102">
        <f t="shared" si="10"/>
        <v>0</v>
      </c>
      <c r="K74" s="304">
        <f t="shared" si="11"/>
        <v>0</v>
      </c>
    </row>
    <row r="75" spans="2:11" s="279" customFormat="1" ht="15" customHeight="1" x14ac:dyDescent="0.2">
      <c r="B75" s="284">
        <f t="shared" si="6"/>
        <v>69</v>
      </c>
      <c r="C75" s="2">
        <f t="shared" si="7"/>
        <v>69</v>
      </c>
      <c r="D75" s="363">
        <v>69</v>
      </c>
      <c r="E75" s="58"/>
      <c r="F75" s="194"/>
      <c r="G75" s="295"/>
      <c r="H75" s="283">
        <f t="shared" si="8"/>
        <v>0</v>
      </c>
      <c r="I75" s="288">
        <f t="shared" si="9"/>
        <v>0</v>
      </c>
      <c r="J75" s="102">
        <f t="shared" si="10"/>
        <v>0</v>
      </c>
      <c r="K75" s="304">
        <f t="shared" si="11"/>
        <v>0</v>
      </c>
    </row>
    <row r="76" spans="2:11" s="279" customFormat="1" ht="15" customHeight="1" x14ac:dyDescent="0.2">
      <c r="B76" s="284">
        <f t="shared" si="6"/>
        <v>70</v>
      </c>
      <c r="C76" s="2">
        <f t="shared" si="7"/>
        <v>70</v>
      </c>
      <c r="D76" s="363">
        <v>70</v>
      </c>
      <c r="E76" s="58"/>
      <c r="F76" s="194"/>
      <c r="G76" s="295"/>
      <c r="H76" s="283">
        <f t="shared" si="8"/>
        <v>0</v>
      </c>
      <c r="I76" s="288">
        <f t="shared" si="9"/>
        <v>0</v>
      </c>
      <c r="J76" s="102">
        <f t="shared" si="10"/>
        <v>0</v>
      </c>
      <c r="K76" s="304">
        <f t="shared" si="11"/>
        <v>0</v>
      </c>
    </row>
    <row r="77" spans="2:11" s="279" customFormat="1" ht="15" customHeight="1" x14ac:dyDescent="0.2">
      <c r="B77" s="284">
        <f t="shared" si="6"/>
        <v>71</v>
      </c>
      <c r="C77" s="2">
        <f t="shared" si="7"/>
        <v>71</v>
      </c>
      <c r="D77" s="363">
        <v>71</v>
      </c>
      <c r="E77" s="58"/>
      <c r="F77" s="194"/>
      <c r="G77" s="295"/>
      <c r="H77" s="283">
        <f t="shared" si="8"/>
        <v>0</v>
      </c>
      <c r="I77" s="288">
        <f t="shared" si="9"/>
        <v>0</v>
      </c>
      <c r="J77" s="102">
        <f t="shared" si="10"/>
        <v>0</v>
      </c>
      <c r="K77" s="304">
        <f t="shared" si="11"/>
        <v>0</v>
      </c>
    </row>
    <row r="78" spans="2:11" s="279" customFormat="1" ht="15" customHeight="1" x14ac:dyDescent="0.2">
      <c r="B78" s="284">
        <f t="shared" si="6"/>
        <v>72</v>
      </c>
      <c r="C78" s="2">
        <f t="shared" si="7"/>
        <v>72</v>
      </c>
      <c r="D78" s="363">
        <v>72</v>
      </c>
      <c r="E78" s="58"/>
      <c r="F78" s="194"/>
      <c r="G78" s="295"/>
      <c r="H78" s="283">
        <f t="shared" si="8"/>
        <v>0</v>
      </c>
      <c r="I78" s="288">
        <f t="shared" si="9"/>
        <v>0</v>
      </c>
      <c r="J78" s="102">
        <f t="shared" si="10"/>
        <v>0</v>
      </c>
      <c r="K78" s="304">
        <f t="shared" si="11"/>
        <v>0</v>
      </c>
    </row>
    <row r="79" spans="2:11" s="279" customFormat="1" ht="15" customHeight="1" x14ac:dyDescent="0.2">
      <c r="B79" s="284">
        <f t="shared" si="6"/>
        <v>73</v>
      </c>
      <c r="C79" s="2">
        <f t="shared" si="7"/>
        <v>73</v>
      </c>
      <c r="D79" s="363">
        <v>73</v>
      </c>
      <c r="E79" s="58"/>
      <c r="F79" s="194"/>
      <c r="G79" s="295"/>
      <c r="H79" s="283">
        <f t="shared" si="8"/>
        <v>0</v>
      </c>
      <c r="I79" s="288">
        <f t="shared" si="9"/>
        <v>0</v>
      </c>
      <c r="J79" s="102">
        <f t="shared" si="10"/>
        <v>0</v>
      </c>
      <c r="K79" s="304">
        <f t="shared" si="11"/>
        <v>0</v>
      </c>
    </row>
    <row r="80" spans="2:11" s="279" customFormat="1" ht="15" customHeight="1" x14ac:dyDescent="0.2">
      <c r="B80" s="284">
        <f t="shared" si="6"/>
        <v>74</v>
      </c>
      <c r="C80" s="2">
        <f t="shared" si="7"/>
        <v>74</v>
      </c>
      <c r="D80" s="363">
        <v>74</v>
      </c>
      <c r="E80" s="58"/>
      <c r="F80" s="194"/>
      <c r="G80" s="295"/>
      <c r="H80" s="283">
        <f t="shared" si="8"/>
        <v>0</v>
      </c>
      <c r="I80" s="288">
        <f t="shared" si="9"/>
        <v>0</v>
      </c>
      <c r="J80" s="102">
        <f t="shared" si="10"/>
        <v>0</v>
      </c>
      <c r="K80" s="304">
        <f t="shared" si="11"/>
        <v>0</v>
      </c>
    </row>
    <row r="81" spans="2:11" s="279" customFormat="1" ht="15" customHeight="1" x14ac:dyDescent="0.2">
      <c r="B81" s="284">
        <f t="shared" si="6"/>
        <v>75</v>
      </c>
      <c r="C81" s="2">
        <f t="shared" si="7"/>
        <v>75</v>
      </c>
      <c r="D81" s="363">
        <v>75</v>
      </c>
      <c r="E81" s="58"/>
      <c r="F81" s="194"/>
      <c r="G81" s="295"/>
      <c r="H81" s="283">
        <f t="shared" si="8"/>
        <v>0</v>
      </c>
      <c r="I81" s="288">
        <f t="shared" si="9"/>
        <v>0</v>
      </c>
      <c r="J81" s="102">
        <f t="shared" si="10"/>
        <v>0</v>
      </c>
      <c r="K81" s="304">
        <f t="shared" si="11"/>
        <v>0</v>
      </c>
    </row>
    <row r="82" spans="2:11" s="279" customFormat="1" ht="15" customHeight="1" x14ac:dyDescent="0.2">
      <c r="B82" s="284">
        <f t="shared" si="6"/>
        <v>76</v>
      </c>
      <c r="C82" s="2">
        <f t="shared" si="7"/>
        <v>76</v>
      </c>
      <c r="D82" s="363">
        <v>76</v>
      </c>
      <c r="E82" s="58"/>
      <c r="F82" s="194"/>
      <c r="G82" s="295"/>
      <c r="H82" s="283">
        <f t="shared" si="8"/>
        <v>0</v>
      </c>
      <c r="I82" s="288">
        <f t="shared" si="9"/>
        <v>0</v>
      </c>
      <c r="J82" s="102">
        <f t="shared" si="10"/>
        <v>0</v>
      </c>
      <c r="K82" s="304">
        <f t="shared" si="11"/>
        <v>0</v>
      </c>
    </row>
    <row r="83" spans="2:11" s="279" customFormat="1" ht="15" customHeight="1" x14ac:dyDescent="0.2">
      <c r="B83" s="284">
        <f t="shared" si="6"/>
        <v>77</v>
      </c>
      <c r="C83" s="2">
        <f t="shared" si="7"/>
        <v>77</v>
      </c>
      <c r="D83" s="363">
        <v>77</v>
      </c>
      <c r="E83" s="58"/>
      <c r="F83" s="194"/>
      <c r="G83" s="295"/>
      <c r="H83" s="283">
        <f t="shared" si="8"/>
        <v>0</v>
      </c>
      <c r="I83" s="288">
        <f t="shared" si="9"/>
        <v>0</v>
      </c>
      <c r="J83" s="102">
        <f t="shared" si="10"/>
        <v>0</v>
      </c>
      <c r="K83" s="304">
        <f t="shared" si="11"/>
        <v>0</v>
      </c>
    </row>
    <row r="84" spans="2:11" s="279" customFormat="1" ht="15" customHeight="1" x14ac:dyDescent="0.2">
      <c r="B84" s="284">
        <f t="shared" si="6"/>
        <v>78</v>
      </c>
      <c r="C84" s="2">
        <f t="shared" si="7"/>
        <v>78</v>
      </c>
      <c r="D84" s="363">
        <v>78</v>
      </c>
      <c r="E84" s="58"/>
      <c r="F84" s="194"/>
      <c r="G84" s="295"/>
      <c r="H84" s="283">
        <f t="shared" si="8"/>
        <v>0</v>
      </c>
      <c r="I84" s="288">
        <f t="shared" si="9"/>
        <v>0</v>
      </c>
      <c r="J84" s="102">
        <f t="shared" si="10"/>
        <v>0</v>
      </c>
      <c r="K84" s="304">
        <f t="shared" si="11"/>
        <v>0</v>
      </c>
    </row>
    <row r="85" spans="2:11" s="279" customFormat="1" ht="15" customHeight="1" x14ac:dyDescent="0.2">
      <c r="B85" s="284">
        <f t="shared" si="6"/>
        <v>79</v>
      </c>
      <c r="C85" s="2">
        <f t="shared" si="7"/>
        <v>79</v>
      </c>
      <c r="D85" s="363">
        <v>79</v>
      </c>
      <c r="E85" s="58"/>
      <c r="F85" s="194"/>
      <c r="G85" s="295"/>
      <c r="H85" s="283">
        <f t="shared" si="8"/>
        <v>0</v>
      </c>
      <c r="I85" s="288">
        <f t="shared" si="9"/>
        <v>0</v>
      </c>
      <c r="J85" s="102">
        <f t="shared" si="10"/>
        <v>0</v>
      </c>
      <c r="K85" s="304">
        <f t="shared" si="11"/>
        <v>0</v>
      </c>
    </row>
    <row r="86" spans="2:11" s="279" customFormat="1" ht="15" customHeight="1" thickBot="1" x14ac:dyDescent="0.25">
      <c r="B86" s="290">
        <f t="shared" si="6"/>
        <v>80</v>
      </c>
      <c r="C86" s="4">
        <f t="shared" si="7"/>
        <v>80</v>
      </c>
      <c r="D86" s="365">
        <v>80</v>
      </c>
      <c r="E86" s="61"/>
      <c r="F86" s="300"/>
      <c r="G86" s="297"/>
      <c r="H86" s="62">
        <f t="shared" si="8"/>
        <v>0</v>
      </c>
      <c r="I86" s="289">
        <f t="shared" si="9"/>
        <v>0</v>
      </c>
      <c r="J86" s="298">
        <f t="shared" si="10"/>
        <v>0</v>
      </c>
      <c r="K86" s="305">
        <f t="shared" si="11"/>
        <v>0</v>
      </c>
    </row>
    <row r="87" spans="2:11" s="266" customFormat="1" ht="15" customHeight="1" x14ac:dyDescent="0.2"/>
    <row r="88" spans="2:11" s="317" customFormat="1" ht="15" customHeight="1" x14ac:dyDescent="0.2"/>
    <row r="89" spans="2:11" s="266" customFormat="1" ht="15" customHeight="1" x14ac:dyDescent="0.2">
      <c r="B89" s="463" t="s">
        <v>127</v>
      </c>
      <c r="C89" s="551"/>
      <c r="D89" s="551"/>
      <c r="E89" s="551"/>
    </row>
    <row r="90" spans="2:11" s="266" customFormat="1" ht="15" customHeight="1" x14ac:dyDescent="0.2">
      <c r="B90" s="550" t="s">
        <v>220</v>
      </c>
      <c r="C90" s="550"/>
      <c r="D90" s="550"/>
      <c r="E90" s="550"/>
    </row>
    <row r="91" spans="2:11" s="266" customFormat="1" ht="15" customHeight="1" x14ac:dyDescent="0.2">
      <c r="B91" s="550"/>
      <c r="C91" s="550"/>
      <c r="D91" s="550"/>
      <c r="E91" s="550"/>
    </row>
    <row r="92" spans="2:11" ht="15" customHeight="1" x14ac:dyDescent="0.2">
      <c r="B92" s="77"/>
      <c r="E92" s="77"/>
      <c r="F92" s="77"/>
      <c r="G92" s="77"/>
    </row>
    <row r="93" spans="2:11" ht="15" customHeight="1" x14ac:dyDescent="0.2">
      <c r="B93" s="458" t="s">
        <v>221</v>
      </c>
      <c r="C93" s="458"/>
      <c r="D93" s="458"/>
      <c r="E93" s="79"/>
      <c r="F93" s="267"/>
      <c r="G93" s="267"/>
    </row>
    <row r="94" spans="2:11" ht="15" customHeight="1" x14ac:dyDescent="0.2">
      <c r="B94" s="454" t="s">
        <v>170</v>
      </c>
      <c r="C94" s="454"/>
      <c r="D94" s="336"/>
      <c r="E94" s="80"/>
      <c r="F94" s="80"/>
      <c r="G94" s="80"/>
    </row>
  </sheetData>
  <sheetProtection algorithmName="SHA-512" hashValue="lhirT53TmBtbHkpNoO6iH/0690XYFIViQfeA88dvIYBGRWMFcJ4JjAVT1ZYybwea5CceY5LL6q1kisZoO/cQ+A==" saltValue="MaBFDlR9OiMZ6pAcdWTSTQ==" spinCount="100000" sheet="1" objects="1" scenarios="1"/>
  <mergeCells count="12">
    <mergeCell ref="B93:D93"/>
    <mergeCell ref="B94:C94"/>
    <mergeCell ref="B90:E90"/>
    <mergeCell ref="B91:E91"/>
    <mergeCell ref="B89:E89"/>
    <mergeCell ref="B2:K2"/>
    <mergeCell ref="I4:I5"/>
    <mergeCell ref="B4:D4"/>
    <mergeCell ref="E4:E5"/>
    <mergeCell ref="H4:H5"/>
    <mergeCell ref="F4:G4"/>
    <mergeCell ref="J4:K4"/>
  </mergeCells>
  <hyperlinks>
    <hyperlink ref="B93" r:id="rId1" display="Дмитрий Мельников"/>
    <hyperlink ref="B94" r:id="rId2" display="www.finsuccess.ru"/>
  </hyperlinks>
  <pageMargins left="0.7" right="0.7" top="0.75" bottom="0.75" header="0.3" footer="0.3"/>
  <pageSetup paperSize="9" orientation="portrait" horizontalDpi="4294967294" verticalDpi="0" r:id="rId3"/>
  <ignoredErrors>
    <ignoredError sqref="H6:H46 H47:H8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1"/>
  <sheetViews>
    <sheetView workbookViewId="0">
      <pane ySplit="6" topLeftCell="A7" activePane="bottomLeft" state="frozen"/>
      <selection pane="bottomLeft" activeCell="E7" sqref="E7"/>
    </sheetView>
  </sheetViews>
  <sheetFormatPr defaultRowHeight="15" customHeight="1" x14ac:dyDescent="0.2"/>
  <cols>
    <col min="1" max="1" width="2.28515625" style="78" customWidth="1"/>
    <col min="2" max="4" width="9.7109375" style="78" customWidth="1"/>
    <col min="5" max="8" width="19.7109375" style="78" customWidth="1"/>
    <col min="9" max="9" width="12.7109375" style="78" customWidth="1"/>
    <col min="10" max="11" width="19.7109375" style="78" customWidth="1"/>
    <col min="12" max="12" width="10.7109375" style="78" customWidth="1"/>
    <col min="13" max="16384" width="9.140625" style="78"/>
  </cols>
  <sheetData>
    <row r="1" spans="2:12" s="74" customFormat="1" ht="15" customHeight="1" x14ac:dyDescent="0.2"/>
    <row r="2" spans="2:12" s="74" customFormat="1" ht="15" customHeight="1" x14ac:dyDescent="0.2">
      <c r="B2" s="484" t="s">
        <v>109</v>
      </c>
      <c r="C2" s="551"/>
      <c r="D2" s="551"/>
      <c r="E2" s="551"/>
      <c r="F2" s="551"/>
      <c r="G2" s="551"/>
      <c r="H2" s="551"/>
      <c r="I2" s="551"/>
      <c r="J2" s="551"/>
      <c r="K2" s="551"/>
    </row>
    <row r="3" spans="2:12" s="74" customFormat="1" ht="15" customHeight="1" thickBot="1" x14ac:dyDescent="0.25"/>
    <row r="4" spans="2:12" s="74" customFormat="1" ht="33" customHeight="1" thickBot="1" x14ac:dyDescent="0.25">
      <c r="B4" s="557" t="s">
        <v>95</v>
      </c>
      <c r="C4" s="558"/>
      <c r="D4" s="559"/>
      <c r="E4" s="552" t="s">
        <v>207</v>
      </c>
      <c r="F4" s="464" t="s">
        <v>173</v>
      </c>
      <c r="G4" s="491" t="s">
        <v>208</v>
      </c>
      <c r="H4" s="492"/>
      <c r="I4" s="485" t="s">
        <v>231</v>
      </c>
      <c r="J4" s="485" t="s">
        <v>206</v>
      </c>
      <c r="K4" s="552" t="s">
        <v>137</v>
      </c>
      <c r="L4" s="553"/>
    </row>
    <row r="5" spans="2:12" s="74" customFormat="1" ht="33" customHeight="1" thickBot="1" x14ac:dyDescent="0.25">
      <c r="B5" s="560"/>
      <c r="C5" s="561"/>
      <c r="D5" s="562"/>
      <c r="E5" s="554"/>
      <c r="F5" s="466"/>
      <c r="G5" s="352" t="s">
        <v>117</v>
      </c>
      <c r="H5" s="10" t="s">
        <v>121</v>
      </c>
      <c r="I5" s="486"/>
      <c r="J5" s="486"/>
      <c r="K5" s="554"/>
      <c r="L5" s="555"/>
    </row>
    <row r="6" spans="2:12" s="74" customFormat="1" ht="15" customHeight="1" thickBot="1" x14ac:dyDescent="0.25">
      <c r="B6" s="7" t="s">
        <v>171</v>
      </c>
      <c r="C6" s="8" t="s">
        <v>172</v>
      </c>
      <c r="D6" s="9" t="s">
        <v>96</v>
      </c>
      <c r="E6" s="354" t="s">
        <v>50</v>
      </c>
      <c r="F6" s="7" t="s">
        <v>50</v>
      </c>
      <c r="G6" s="7" t="s">
        <v>50</v>
      </c>
      <c r="H6" s="7" t="s">
        <v>50</v>
      </c>
      <c r="I6" s="269" t="s">
        <v>51</v>
      </c>
      <c r="J6" s="7" t="s">
        <v>50</v>
      </c>
      <c r="K6" s="269" t="s">
        <v>50</v>
      </c>
      <c r="L6" s="11" t="s">
        <v>51</v>
      </c>
    </row>
    <row r="7" spans="2:12" s="74" customFormat="1" ht="15" customHeight="1" x14ac:dyDescent="0.2">
      <c r="B7" s="341">
        <f>ЛФП!B6</f>
        <v>0</v>
      </c>
      <c r="C7" s="342">
        <f>ЛФП!C6</f>
        <v>0</v>
      </c>
      <c r="D7" s="270">
        <v>0</v>
      </c>
      <c r="E7" s="185">
        <f>Баланс!D13</f>
        <v>0</v>
      </c>
      <c r="F7" s="97">
        <f>БДДС!C45</f>
        <v>0</v>
      </c>
      <c r="G7" s="185">
        <f>ЛФП!J6</f>
        <v>0</v>
      </c>
      <c r="H7" s="97">
        <f>ЛФП!K6</f>
        <v>0</v>
      </c>
      <c r="I7" s="286">
        <f>IF(Баланс!$I$10="-","-",Инструкция!$C$36*((Баланс!$C$10+Баланс!$I$10)/2))</f>
        <v>0</v>
      </c>
      <c r="J7" s="97">
        <f>Баланс!H13</f>
        <v>0</v>
      </c>
      <c r="K7" s="357">
        <f t="shared" ref="K7" si="0">E7-(G7+H7)</f>
        <v>0</v>
      </c>
      <c r="L7" s="63">
        <f t="shared" ref="L7:L38" si="1">IF(G7+H7=0,0,K7/(G7+H7))</f>
        <v>0</v>
      </c>
    </row>
    <row r="8" spans="2:12" s="74" customFormat="1" ht="15" customHeight="1" x14ac:dyDescent="0.2">
      <c r="B8" s="1">
        <f>$B$7+D8</f>
        <v>1</v>
      </c>
      <c r="C8" s="2">
        <f>$C$7+D8</f>
        <v>1</v>
      </c>
      <c r="D8" s="5">
        <v>1</v>
      </c>
      <c r="E8" s="190">
        <f>J7</f>
        <v>0</v>
      </c>
      <c r="F8" s="295">
        <f>F7</f>
        <v>0</v>
      </c>
      <c r="G8" s="208">
        <f>ЛФП!J7</f>
        <v>0</v>
      </c>
      <c r="H8" s="117">
        <f>ЛФП!K7</f>
        <v>0</v>
      </c>
      <c r="I8" s="414">
        <f>I7</f>
        <v>0</v>
      </c>
      <c r="J8" s="102">
        <f>IF(E8="-","-",E8*(1+I8)+F8-G8)</f>
        <v>0</v>
      </c>
      <c r="K8" s="355">
        <f>IF(E8="-","-",E8-(G8+H8))</f>
        <v>0</v>
      </c>
      <c r="L8" s="64">
        <f t="shared" si="1"/>
        <v>0</v>
      </c>
    </row>
    <row r="9" spans="2:12" s="74" customFormat="1" ht="15" customHeight="1" x14ac:dyDescent="0.2">
      <c r="B9" s="1">
        <f t="shared" ref="B9:B47" si="2">$B$7+D9</f>
        <v>2</v>
      </c>
      <c r="C9" s="2">
        <f t="shared" ref="C9:C47" si="3">$C$7+D9</f>
        <v>2</v>
      </c>
      <c r="D9" s="5">
        <v>2</v>
      </c>
      <c r="E9" s="190">
        <f t="shared" ref="E9:E72" si="4">J8</f>
        <v>0</v>
      </c>
      <c r="F9" s="295">
        <f>F8</f>
        <v>0</v>
      </c>
      <c r="G9" s="208">
        <f>ЛФП!J8</f>
        <v>0</v>
      </c>
      <c r="H9" s="117">
        <f>ЛФП!K8</f>
        <v>0</v>
      </c>
      <c r="I9" s="414">
        <f>I8</f>
        <v>0</v>
      </c>
      <c r="J9" s="102">
        <f t="shared" ref="J9:J72" si="5">IF(E9="-","-",E9*(1+I9)+F9-G9)</f>
        <v>0</v>
      </c>
      <c r="K9" s="355">
        <f t="shared" ref="K9:K72" si="6">IF(E9="-","-",E9-(G9+H9))</f>
        <v>0</v>
      </c>
      <c r="L9" s="64">
        <f t="shared" si="1"/>
        <v>0</v>
      </c>
    </row>
    <row r="10" spans="2:12" s="74" customFormat="1" ht="15" customHeight="1" x14ac:dyDescent="0.2">
      <c r="B10" s="1">
        <f t="shared" si="2"/>
        <v>3</v>
      </c>
      <c r="C10" s="2">
        <f t="shared" si="3"/>
        <v>3</v>
      </c>
      <c r="D10" s="5">
        <v>3</v>
      </c>
      <c r="E10" s="190">
        <f t="shared" si="4"/>
        <v>0</v>
      </c>
      <c r="F10" s="295">
        <f t="shared" ref="F10:F72" si="7">F9</f>
        <v>0</v>
      </c>
      <c r="G10" s="208">
        <f>ЛФП!J9</f>
        <v>0</v>
      </c>
      <c r="H10" s="117">
        <f>ЛФП!K9</f>
        <v>0</v>
      </c>
      <c r="I10" s="414">
        <f>I9</f>
        <v>0</v>
      </c>
      <c r="J10" s="102">
        <f t="shared" si="5"/>
        <v>0</v>
      </c>
      <c r="K10" s="355">
        <f t="shared" si="6"/>
        <v>0</v>
      </c>
      <c r="L10" s="64">
        <f t="shared" si="1"/>
        <v>0</v>
      </c>
    </row>
    <row r="11" spans="2:12" s="74" customFormat="1" ht="15" customHeight="1" x14ac:dyDescent="0.2">
      <c r="B11" s="1">
        <f t="shared" si="2"/>
        <v>4</v>
      </c>
      <c r="C11" s="2">
        <f t="shared" si="3"/>
        <v>4</v>
      </c>
      <c r="D11" s="5">
        <v>4</v>
      </c>
      <c r="E11" s="190">
        <f t="shared" si="4"/>
        <v>0</v>
      </c>
      <c r="F11" s="295">
        <f t="shared" si="7"/>
        <v>0</v>
      </c>
      <c r="G11" s="208">
        <f>ЛФП!J10</f>
        <v>0</v>
      </c>
      <c r="H11" s="117">
        <f>ЛФП!K10</f>
        <v>0</v>
      </c>
      <c r="I11" s="414">
        <f t="shared" ref="I11:I74" si="8">I10</f>
        <v>0</v>
      </c>
      <c r="J11" s="102">
        <f t="shared" si="5"/>
        <v>0</v>
      </c>
      <c r="K11" s="355">
        <f t="shared" si="6"/>
        <v>0</v>
      </c>
      <c r="L11" s="64">
        <f t="shared" si="1"/>
        <v>0</v>
      </c>
    </row>
    <row r="12" spans="2:12" s="74" customFormat="1" ht="15" customHeight="1" x14ac:dyDescent="0.2">
      <c r="B12" s="1">
        <f t="shared" si="2"/>
        <v>5</v>
      </c>
      <c r="C12" s="2">
        <f t="shared" si="3"/>
        <v>5</v>
      </c>
      <c r="D12" s="5">
        <v>5</v>
      </c>
      <c r="E12" s="190">
        <f t="shared" si="4"/>
        <v>0</v>
      </c>
      <c r="F12" s="295">
        <f t="shared" si="7"/>
        <v>0</v>
      </c>
      <c r="G12" s="208">
        <f>ЛФП!J11</f>
        <v>0</v>
      </c>
      <c r="H12" s="117">
        <f>ЛФП!K11</f>
        <v>0</v>
      </c>
      <c r="I12" s="414">
        <f t="shared" si="8"/>
        <v>0</v>
      </c>
      <c r="J12" s="102">
        <f t="shared" si="5"/>
        <v>0</v>
      </c>
      <c r="K12" s="355">
        <f t="shared" si="6"/>
        <v>0</v>
      </c>
      <c r="L12" s="64">
        <f t="shared" si="1"/>
        <v>0</v>
      </c>
    </row>
    <row r="13" spans="2:12" s="74" customFormat="1" ht="15" customHeight="1" x14ac:dyDescent="0.2">
      <c r="B13" s="1">
        <f t="shared" si="2"/>
        <v>6</v>
      </c>
      <c r="C13" s="2">
        <f t="shared" si="3"/>
        <v>6</v>
      </c>
      <c r="D13" s="5">
        <v>6</v>
      </c>
      <c r="E13" s="190">
        <f t="shared" si="4"/>
        <v>0</v>
      </c>
      <c r="F13" s="295">
        <f t="shared" si="7"/>
        <v>0</v>
      </c>
      <c r="G13" s="208">
        <f>ЛФП!J12</f>
        <v>0</v>
      </c>
      <c r="H13" s="117">
        <f>ЛФП!K12</f>
        <v>0</v>
      </c>
      <c r="I13" s="414">
        <f t="shared" si="8"/>
        <v>0</v>
      </c>
      <c r="J13" s="102">
        <f t="shared" si="5"/>
        <v>0</v>
      </c>
      <c r="K13" s="355">
        <f t="shared" si="6"/>
        <v>0</v>
      </c>
      <c r="L13" s="64">
        <f t="shared" si="1"/>
        <v>0</v>
      </c>
    </row>
    <row r="14" spans="2:12" s="74" customFormat="1" ht="15" customHeight="1" x14ac:dyDescent="0.2">
      <c r="B14" s="1">
        <f t="shared" si="2"/>
        <v>7</v>
      </c>
      <c r="C14" s="2">
        <f t="shared" si="3"/>
        <v>7</v>
      </c>
      <c r="D14" s="5">
        <v>7</v>
      </c>
      <c r="E14" s="190">
        <f t="shared" si="4"/>
        <v>0</v>
      </c>
      <c r="F14" s="295">
        <f t="shared" si="7"/>
        <v>0</v>
      </c>
      <c r="G14" s="208">
        <f>ЛФП!J13</f>
        <v>0</v>
      </c>
      <c r="H14" s="117">
        <f>ЛФП!K13</f>
        <v>0</v>
      </c>
      <c r="I14" s="414">
        <f t="shared" si="8"/>
        <v>0</v>
      </c>
      <c r="J14" s="102">
        <f t="shared" si="5"/>
        <v>0</v>
      </c>
      <c r="K14" s="355">
        <f t="shared" si="6"/>
        <v>0</v>
      </c>
      <c r="L14" s="64">
        <f t="shared" si="1"/>
        <v>0</v>
      </c>
    </row>
    <row r="15" spans="2:12" s="74" customFormat="1" ht="15" customHeight="1" x14ac:dyDescent="0.2">
      <c r="B15" s="1">
        <f t="shared" si="2"/>
        <v>8</v>
      </c>
      <c r="C15" s="2">
        <f t="shared" si="3"/>
        <v>8</v>
      </c>
      <c r="D15" s="5">
        <v>8</v>
      </c>
      <c r="E15" s="190">
        <f t="shared" si="4"/>
        <v>0</v>
      </c>
      <c r="F15" s="295">
        <f t="shared" si="7"/>
        <v>0</v>
      </c>
      <c r="G15" s="208">
        <f>ЛФП!J14</f>
        <v>0</v>
      </c>
      <c r="H15" s="117">
        <f>ЛФП!K14</f>
        <v>0</v>
      </c>
      <c r="I15" s="414">
        <f t="shared" si="8"/>
        <v>0</v>
      </c>
      <c r="J15" s="102">
        <f t="shared" si="5"/>
        <v>0</v>
      </c>
      <c r="K15" s="355">
        <f t="shared" si="6"/>
        <v>0</v>
      </c>
      <c r="L15" s="64">
        <f t="shared" si="1"/>
        <v>0</v>
      </c>
    </row>
    <row r="16" spans="2:12" s="74" customFormat="1" ht="15" customHeight="1" x14ac:dyDescent="0.2">
      <c r="B16" s="1">
        <f t="shared" si="2"/>
        <v>9</v>
      </c>
      <c r="C16" s="2">
        <f t="shared" si="3"/>
        <v>9</v>
      </c>
      <c r="D16" s="5">
        <v>9</v>
      </c>
      <c r="E16" s="190">
        <f t="shared" si="4"/>
        <v>0</v>
      </c>
      <c r="F16" s="295">
        <f t="shared" si="7"/>
        <v>0</v>
      </c>
      <c r="G16" s="208">
        <f>ЛФП!J15</f>
        <v>0</v>
      </c>
      <c r="H16" s="117">
        <f>ЛФП!K15</f>
        <v>0</v>
      </c>
      <c r="I16" s="414">
        <f t="shared" si="8"/>
        <v>0</v>
      </c>
      <c r="J16" s="102">
        <f t="shared" si="5"/>
        <v>0</v>
      </c>
      <c r="K16" s="355">
        <f t="shared" si="6"/>
        <v>0</v>
      </c>
      <c r="L16" s="64">
        <f t="shared" si="1"/>
        <v>0</v>
      </c>
    </row>
    <row r="17" spans="2:12" s="74" customFormat="1" ht="15" customHeight="1" x14ac:dyDescent="0.2">
      <c r="B17" s="1">
        <f t="shared" si="2"/>
        <v>10</v>
      </c>
      <c r="C17" s="2">
        <f t="shared" si="3"/>
        <v>10</v>
      </c>
      <c r="D17" s="5">
        <v>10</v>
      </c>
      <c r="E17" s="190">
        <f t="shared" si="4"/>
        <v>0</v>
      </c>
      <c r="F17" s="295">
        <f t="shared" si="7"/>
        <v>0</v>
      </c>
      <c r="G17" s="208">
        <f>ЛФП!J16</f>
        <v>0</v>
      </c>
      <c r="H17" s="117">
        <f>ЛФП!K16</f>
        <v>0</v>
      </c>
      <c r="I17" s="414">
        <f t="shared" si="8"/>
        <v>0</v>
      </c>
      <c r="J17" s="102">
        <f t="shared" si="5"/>
        <v>0</v>
      </c>
      <c r="K17" s="355">
        <f t="shared" si="6"/>
        <v>0</v>
      </c>
      <c r="L17" s="64">
        <f t="shared" si="1"/>
        <v>0</v>
      </c>
    </row>
    <row r="18" spans="2:12" s="74" customFormat="1" ht="15" customHeight="1" x14ac:dyDescent="0.2">
      <c r="B18" s="1">
        <f t="shared" si="2"/>
        <v>11</v>
      </c>
      <c r="C18" s="2">
        <f t="shared" si="3"/>
        <v>11</v>
      </c>
      <c r="D18" s="5">
        <v>11</v>
      </c>
      <c r="E18" s="190">
        <f t="shared" si="4"/>
        <v>0</v>
      </c>
      <c r="F18" s="295">
        <f t="shared" si="7"/>
        <v>0</v>
      </c>
      <c r="G18" s="208">
        <f>ЛФП!J17</f>
        <v>0</v>
      </c>
      <c r="H18" s="117">
        <f>ЛФП!K17</f>
        <v>0</v>
      </c>
      <c r="I18" s="414">
        <f t="shared" si="8"/>
        <v>0</v>
      </c>
      <c r="J18" s="102">
        <f t="shared" si="5"/>
        <v>0</v>
      </c>
      <c r="K18" s="355">
        <f t="shared" si="6"/>
        <v>0</v>
      </c>
      <c r="L18" s="64">
        <f t="shared" si="1"/>
        <v>0</v>
      </c>
    </row>
    <row r="19" spans="2:12" s="74" customFormat="1" ht="15" customHeight="1" x14ac:dyDescent="0.2">
      <c r="B19" s="1">
        <f t="shared" si="2"/>
        <v>12</v>
      </c>
      <c r="C19" s="2">
        <f t="shared" si="3"/>
        <v>12</v>
      </c>
      <c r="D19" s="5">
        <v>12</v>
      </c>
      <c r="E19" s="190">
        <f t="shared" si="4"/>
        <v>0</v>
      </c>
      <c r="F19" s="295">
        <f t="shared" si="7"/>
        <v>0</v>
      </c>
      <c r="G19" s="208">
        <f>ЛФП!J18</f>
        <v>0</v>
      </c>
      <c r="H19" s="117">
        <f>ЛФП!K18</f>
        <v>0</v>
      </c>
      <c r="I19" s="414">
        <f t="shared" si="8"/>
        <v>0</v>
      </c>
      <c r="J19" s="102">
        <f t="shared" si="5"/>
        <v>0</v>
      </c>
      <c r="K19" s="355">
        <f t="shared" si="6"/>
        <v>0</v>
      </c>
      <c r="L19" s="64">
        <f t="shared" si="1"/>
        <v>0</v>
      </c>
    </row>
    <row r="20" spans="2:12" s="74" customFormat="1" ht="15" customHeight="1" x14ac:dyDescent="0.2">
      <c r="B20" s="1">
        <f t="shared" si="2"/>
        <v>13</v>
      </c>
      <c r="C20" s="2">
        <f t="shared" si="3"/>
        <v>13</v>
      </c>
      <c r="D20" s="5">
        <v>13</v>
      </c>
      <c r="E20" s="190">
        <f t="shared" si="4"/>
        <v>0</v>
      </c>
      <c r="F20" s="295">
        <f t="shared" si="7"/>
        <v>0</v>
      </c>
      <c r="G20" s="208">
        <f>ЛФП!J19</f>
        <v>0</v>
      </c>
      <c r="H20" s="117">
        <f>ЛФП!K19</f>
        <v>0</v>
      </c>
      <c r="I20" s="414">
        <f t="shared" si="8"/>
        <v>0</v>
      </c>
      <c r="J20" s="102">
        <f t="shared" si="5"/>
        <v>0</v>
      </c>
      <c r="K20" s="355">
        <f t="shared" si="6"/>
        <v>0</v>
      </c>
      <c r="L20" s="64">
        <f t="shared" si="1"/>
        <v>0</v>
      </c>
    </row>
    <row r="21" spans="2:12" s="74" customFormat="1" ht="15" customHeight="1" x14ac:dyDescent="0.2">
      <c r="B21" s="1">
        <f t="shared" si="2"/>
        <v>14</v>
      </c>
      <c r="C21" s="2">
        <f t="shared" si="3"/>
        <v>14</v>
      </c>
      <c r="D21" s="5">
        <v>14</v>
      </c>
      <c r="E21" s="190">
        <f t="shared" si="4"/>
        <v>0</v>
      </c>
      <c r="F21" s="295">
        <f t="shared" si="7"/>
        <v>0</v>
      </c>
      <c r="G21" s="208">
        <f>ЛФП!J20</f>
        <v>0</v>
      </c>
      <c r="H21" s="117">
        <f>ЛФП!K20</f>
        <v>0</v>
      </c>
      <c r="I21" s="414">
        <f t="shared" si="8"/>
        <v>0</v>
      </c>
      <c r="J21" s="102">
        <f t="shared" si="5"/>
        <v>0</v>
      </c>
      <c r="K21" s="355">
        <f t="shared" si="6"/>
        <v>0</v>
      </c>
      <c r="L21" s="64">
        <f t="shared" si="1"/>
        <v>0</v>
      </c>
    </row>
    <row r="22" spans="2:12" s="74" customFormat="1" ht="15" customHeight="1" x14ac:dyDescent="0.2">
      <c r="B22" s="1">
        <f t="shared" si="2"/>
        <v>15</v>
      </c>
      <c r="C22" s="2">
        <f t="shared" si="3"/>
        <v>15</v>
      </c>
      <c r="D22" s="5">
        <v>15</v>
      </c>
      <c r="E22" s="190">
        <f t="shared" si="4"/>
        <v>0</v>
      </c>
      <c r="F22" s="295">
        <f t="shared" si="7"/>
        <v>0</v>
      </c>
      <c r="G22" s="208">
        <f>ЛФП!J21</f>
        <v>0</v>
      </c>
      <c r="H22" s="117">
        <f>ЛФП!K21</f>
        <v>0</v>
      </c>
      <c r="I22" s="414">
        <f t="shared" si="8"/>
        <v>0</v>
      </c>
      <c r="J22" s="102">
        <f t="shared" si="5"/>
        <v>0</v>
      </c>
      <c r="K22" s="355">
        <f t="shared" si="6"/>
        <v>0</v>
      </c>
      <c r="L22" s="64">
        <f t="shared" si="1"/>
        <v>0</v>
      </c>
    </row>
    <row r="23" spans="2:12" s="74" customFormat="1" ht="15" customHeight="1" x14ac:dyDescent="0.2">
      <c r="B23" s="1">
        <f t="shared" si="2"/>
        <v>16</v>
      </c>
      <c r="C23" s="2">
        <f t="shared" si="3"/>
        <v>16</v>
      </c>
      <c r="D23" s="5">
        <v>16</v>
      </c>
      <c r="E23" s="190">
        <f t="shared" si="4"/>
        <v>0</v>
      </c>
      <c r="F23" s="295">
        <f t="shared" si="7"/>
        <v>0</v>
      </c>
      <c r="G23" s="208">
        <f>ЛФП!J22</f>
        <v>0</v>
      </c>
      <c r="H23" s="117">
        <f>ЛФП!K22</f>
        <v>0</v>
      </c>
      <c r="I23" s="414">
        <f t="shared" si="8"/>
        <v>0</v>
      </c>
      <c r="J23" s="102">
        <f t="shared" si="5"/>
        <v>0</v>
      </c>
      <c r="K23" s="355">
        <f t="shared" si="6"/>
        <v>0</v>
      </c>
      <c r="L23" s="64">
        <f t="shared" si="1"/>
        <v>0</v>
      </c>
    </row>
    <row r="24" spans="2:12" s="74" customFormat="1" ht="15" customHeight="1" x14ac:dyDescent="0.2">
      <c r="B24" s="1">
        <f t="shared" si="2"/>
        <v>17</v>
      </c>
      <c r="C24" s="2">
        <f t="shared" si="3"/>
        <v>17</v>
      </c>
      <c r="D24" s="5">
        <v>17</v>
      </c>
      <c r="E24" s="190">
        <f t="shared" si="4"/>
        <v>0</v>
      </c>
      <c r="F24" s="295">
        <f t="shared" si="7"/>
        <v>0</v>
      </c>
      <c r="G24" s="208">
        <f>ЛФП!J23</f>
        <v>0</v>
      </c>
      <c r="H24" s="117">
        <f>ЛФП!K23</f>
        <v>0</v>
      </c>
      <c r="I24" s="414">
        <f t="shared" si="8"/>
        <v>0</v>
      </c>
      <c r="J24" s="102">
        <f t="shared" si="5"/>
        <v>0</v>
      </c>
      <c r="K24" s="355">
        <f t="shared" si="6"/>
        <v>0</v>
      </c>
      <c r="L24" s="64">
        <f t="shared" si="1"/>
        <v>0</v>
      </c>
    </row>
    <row r="25" spans="2:12" s="74" customFormat="1" ht="15" customHeight="1" x14ac:dyDescent="0.2">
      <c r="B25" s="1">
        <f t="shared" si="2"/>
        <v>18</v>
      </c>
      <c r="C25" s="2">
        <f t="shared" si="3"/>
        <v>18</v>
      </c>
      <c r="D25" s="5">
        <v>18</v>
      </c>
      <c r="E25" s="190">
        <f t="shared" si="4"/>
        <v>0</v>
      </c>
      <c r="F25" s="295">
        <f t="shared" si="7"/>
        <v>0</v>
      </c>
      <c r="G25" s="208">
        <f>ЛФП!J24</f>
        <v>0</v>
      </c>
      <c r="H25" s="117">
        <f>ЛФП!K24</f>
        <v>0</v>
      </c>
      <c r="I25" s="414">
        <f t="shared" si="8"/>
        <v>0</v>
      </c>
      <c r="J25" s="102">
        <f t="shared" si="5"/>
        <v>0</v>
      </c>
      <c r="K25" s="355">
        <f t="shared" si="6"/>
        <v>0</v>
      </c>
      <c r="L25" s="64">
        <f t="shared" si="1"/>
        <v>0</v>
      </c>
    </row>
    <row r="26" spans="2:12" s="74" customFormat="1" ht="15" customHeight="1" x14ac:dyDescent="0.2">
      <c r="B26" s="1">
        <f t="shared" si="2"/>
        <v>19</v>
      </c>
      <c r="C26" s="2">
        <f t="shared" si="3"/>
        <v>19</v>
      </c>
      <c r="D26" s="5">
        <v>19</v>
      </c>
      <c r="E26" s="190">
        <f t="shared" si="4"/>
        <v>0</v>
      </c>
      <c r="F26" s="295">
        <f t="shared" si="7"/>
        <v>0</v>
      </c>
      <c r="G26" s="208">
        <f>ЛФП!J25</f>
        <v>0</v>
      </c>
      <c r="H26" s="117">
        <f>ЛФП!K25</f>
        <v>0</v>
      </c>
      <c r="I26" s="414">
        <f t="shared" si="8"/>
        <v>0</v>
      </c>
      <c r="J26" s="102">
        <f t="shared" si="5"/>
        <v>0</v>
      </c>
      <c r="K26" s="355">
        <f t="shared" si="6"/>
        <v>0</v>
      </c>
      <c r="L26" s="64">
        <f t="shared" si="1"/>
        <v>0</v>
      </c>
    </row>
    <row r="27" spans="2:12" s="74" customFormat="1" ht="15" customHeight="1" x14ac:dyDescent="0.2">
      <c r="B27" s="1">
        <f t="shared" si="2"/>
        <v>20</v>
      </c>
      <c r="C27" s="2">
        <f t="shared" si="3"/>
        <v>20</v>
      </c>
      <c r="D27" s="5">
        <v>20</v>
      </c>
      <c r="E27" s="190">
        <f t="shared" si="4"/>
        <v>0</v>
      </c>
      <c r="F27" s="295">
        <f t="shared" si="7"/>
        <v>0</v>
      </c>
      <c r="G27" s="208">
        <f>ЛФП!J26</f>
        <v>0</v>
      </c>
      <c r="H27" s="117">
        <f>ЛФП!K26</f>
        <v>0</v>
      </c>
      <c r="I27" s="414">
        <f t="shared" si="8"/>
        <v>0</v>
      </c>
      <c r="J27" s="102">
        <f t="shared" si="5"/>
        <v>0</v>
      </c>
      <c r="K27" s="355">
        <f t="shared" si="6"/>
        <v>0</v>
      </c>
      <c r="L27" s="64">
        <f t="shared" si="1"/>
        <v>0</v>
      </c>
    </row>
    <row r="28" spans="2:12" s="74" customFormat="1" ht="15" customHeight="1" x14ac:dyDescent="0.2">
      <c r="B28" s="1">
        <f t="shared" si="2"/>
        <v>21</v>
      </c>
      <c r="C28" s="2">
        <f t="shared" si="3"/>
        <v>21</v>
      </c>
      <c r="D28" s="5">
        <v>21</v>
      </c>
      <c r="E28" s="190">
        <f t="shared" si="4"/>
        <v>0</v>
      </c>
      <c r="F28" s="295">
        <f t="shared" si="7"/>
        <v>0</v>
      </c>
      <c r="G28" s="208">
        <f>ЛФП!J27</f>
        <v>0</v>
      </c>
      <c r="H28" s="117">
        <f>ЛФП!K27</f>
        <v>0</v>
      </c>
      <c r="I28" s="414">
        <f t="shared" si="8"/>
        <v>0</v>
      </c>
      <c r="J28" s="102">
        <f t="shared" si="5"/>
        <v>0</v>
      </c>
      <c r="K28" s="355">
        <f t="shared" si="6"/>
        <v>0</v>
      </c>
      <c r="L28" s="64">
        <f t="shared" si="1"/>
        <v>0</v>
      </c>
    </row>
    <row r="29" spans="2:12" s="74" customFormat="1" ht="15" customHeight="1" x14ac:dyDescent="0.2">
      <c r="B29" s="1">
        <f t="shared" si="2"/>
        <v>22</v>
      </c>
      <c r="C29" s="2">
        <f t="shared" si="3"/>
        <v>22</v>
      </c>
      <c r="D29" s="5">
        <v>22</v>
      </c>
      <c r="E29" s="190">
        <f t="shared" si="4"/>
        <v>0</v>
      </c>
      <c r="F29" s="295">
        <f t="shared" si="7"/>
        <v>0</v>
      </c>
      <c r="G29" s="208">
        <f>ЛФП!J28</f>
        <v>0</v>
      </c>
      <c r="H29" s="117">
        <f>ЛФП!K28</f>
        <v>0</v>
      </c>
      <c r="I29" s="414">
        <f t="shared" si="8"/>
        <v>0</v>
      </c>
      <c r="J29" s="102">
        <f t="shared" si="5"/>
        <v>0</v>
      </c>
      <c r="K29" s="355">
        <f t="shared" si="6"/>
        <v>0</v>
      </c>
      <c r="L29" s="64">
        <f t="shared" si="1"/>
        <v>0</v>
      </c>
    </row>
    <row r="30" spans="2:12" s="74" customFormat="1" ht="15" customHeight="1" x14ac:dyDescent="0.2">
      <c r="B30" s="1">
        <f t="shared" si="2"/>
        <v>23</v>
      </c>
      <c r="C30" s="2">
        <f t="shared" si="3"/>
        <v>23</v>
      </c>
      <c r="D30" s="5">
        <v>23</v>
      </c>
      <c r="E30" s="190">
        <f t="shared" si="4"/>
        <v>0</v>
      </c>
      <c r="F30" s="295">
        <f t="shared" si="7"/>
        <v>0</v>
      </c>
      <c r="G30" s="208">
        <f>ЛФП!J29</f>
        <v>0</v>
      </c>
      <c r="H30" s="117">
        <f>ЛФП!K29</f>
        <v>0</v>
      </c>
      <c r="I30" s="414">
        <f t="shared" si="8"/>
        <v>0</v>
      </c>
      <c r="J30" s="102">
        <f t="shared" si="5"/>
        <v>0</v>
      </c>
      <c r="K30" s="355">
        <f t="shared" si="6"/>
        <v>0</v>
      </c>
      <c r="L30" s="64">
        <f t="shared" si="1"/>
        <v>0</v>
      </c>
    </row>
    <row r="31" spans="2:12" s="74" customFormat="1" ht="15" customHeight="1" x14ac:dyDescent="0.2">
      <c r="B31" s="1">
        <f t="shared" si="2"/>
        <v>24</v>
      </c>
      <c r="C31" s="2">
        <f t="shared" si="3"/>
        <v>24</v>
      </c>
      <c r="D31" s="5">
        <v>24</v>
      </c>
      <c r="E31" s="190">
        <f t="shared" si="4"/>
        <v>0</v>
      </c>
      <c r="F31" s="295">
        <f t="shared" si="7"/>
        <v>0</v>
      </c>
      <c r="G31" s="208">
        <f>ЛФП!J30</f>
        <v>0</v>
      </c>
      <c r="H31" s="117">
        <f>ЛФП!K30</f>
        <v>0</v>
      </c>
      <c r="I31" s="414">
        <f t="shared" si="8"/>
        <v>0</v>
      </c>
      <c r="J31" s="102">
        <f t="shared" si="5"/>
        <v>0</v>
      </c>
      <c r="K31" s="355">
        <f t="shared" si="6"/>
        <v>0</v>
      </c>
      <c r="L31" s="64">
        <f t="shared" si="1"/>
        <v>0</v>
      </c>
    </row>
    <row r="32" spans="2:12" s="74" customFormat="1" ht="15" customHeight="1" x14ac:dyDescent="0.2">
      <c r="B32" s="1">
        <f t="shared" si="2"/>
        <v>25</v>
      </c>
      <c r="C32" s="2">
        <f t="shared" si="3"/>
        <v>25</v>
      </c>
      <c r="D32" s="5">
        <v>25</v>
      </c>
      <c r="E32" s="190">
        <f t="shared" si="4"/>
        <v>0</v>
      </c>
      <c r="F32" s="295">
        <f t="shared" si="7"/>
        <v>0</v>
      </c>
      <c r="G32" s="208">
        <f>ЛФП!J31</f>
        <v>0</v>
      </c>
      <c r="H32" s="117">
        <f>ЛФП!K31</f>
        <v>0</v>
      </c>
      <c r="I32" s="414">
        <f t="shared" si="8"/>
        <v>0</v>
      </c>
      <c r="J32" s="102">
        <f t="shared" si="5"/>
        <v>0</v>
      </c>
      <c r="K32" s="355">
        <f t="shared" si="6"/>
        <v>0</v>
      </c>
      <c r="L32" s="64">
        <f t="shared" si="1"/>
        <v>0</v>
      </c>
    </row>
    <row r="33" spans="2:12" s="74" customFormat="1" ht="15" customHeight="1" x14ac:dyDescent="0.2">
      <c r="B33" s="1">
        <f t="shared" si="2"/>
        <v>26</v>
      </c>
      <c r="C33" s="2">
        <f t="shared" si="3"/>
        <v>26</v>
      </c>
      <c r="D33" s="5">
        <v>26</v>
      </c>
      <c r="E33" s="190">
        <f t="shared" si="4"/>
        <v>0</v>
      </c>
      <c r="F33" s="295">
        <f t="shared" si="7"/>
        <v>0</v>
      </c>
      <c r="G33" s="208">
        <f>ЛФП!J32</f>
        <v>0</v>
      </c>
      <c r="H33" s="117">
        <f>ЛФП!K32</f>
        <v>0</v>
      </c>
      <c r="I33" s="414">
        <f t="shared" si="8"/>
        <v>0</v>
      </c>
      <c r="J33" s="102">
        <f t="shared" si="5"/>
        <v>0</v>
      </c>
      <c r="K33" s="355">
        <f t="shared" si="6"/>
        <v>0</v>
      </c>
      <c r="L33" s="64">
        <f t="shared" si="1"/>
        <v>0</v>
      </c>
    </row>
    <row r="34" spans="2:12" s="74" customFormat="1" ht="15" customHeight="1" x14ac:dyDescent="0.2">
      <c r="B34" s="1">
        <f t="shared" si="2"/>
        <v>27</v>
      </c>
      <c r="C34" s="2">
        <f t="shared" si="3"/>
        <v>27</v>
      </c>
      <c r="D34" s="5">
        <v>27</v>
      </c>
      <c r="E34" s="190">
        <f t="shared" si="4"/>
        <v>0</v>
      </c>
      <c r="F34" s="295">
        <f t="shared" si="7"/>
        <v>0</v>
      </c>
      <c r="G34" s="208">
        <f>ЛФП!J33</f>
        <v>0</v>
      </c>
      <c r="H34" s="117">
        <f>ЛФП!K33</f>
        <v>0</v>
      </c>
      <c r="I34" s="414">
        <f t="shared" si="8"/>
        <v>0</v>
      </c>
      <c r="J34" s="102">
        <f t="shared" si="5"/>
        <v>0</v>
      </c>
      <c r="K34" s="355">
        <f t="shared" si="6"/>
        <v>0</v>
      </c>
      <c r="L34" s="64">
        <f t="shared" si="1"/>
        <v>0</v>
      </c>
    </row>
    <row r="35" spans="2:12" s="74" customFormat="1" ht="15" customHeight="1" x14ac:dyDescent="0.2">
      <c r="B35" s="1">
        <f t="shared" si="2"/>
        <v>28</v>
      </c>
      <c r="C35" s="2">
        <f t="shared" si="3"/>
        <v>28</v>
      </c>
      <c r="D35" s="5">
        <v>28</v>
      </c>
      <c r="E35" s="190">
        <f t="shared" si="4"/>
        <v>0</v>
      </c>
      <c r="F35" s="295">
        <f t="shared" si="7"/>
        <v>0</v>
      </c>
      <c r="G35" s="208">
        <f>ЛФП!J34</f>
        <v>0</v>
      </c>
      <c r="H35" s="117">
        <f>ЛФП!K34</f>
        <v>0</v>
      </c>
      <c r="I35" s="414">
        <f t="shared" si="8"/>
        <v>0</v>
      </c>
      <c r="J35" s="102">
        <f t="shared" si="5"/>
        <v>0</v>
      </c>
      <c r="K35" s="355">
        <f t="shared" si="6"/>
        <v>0</v>
      </c>
      <c r="L35" s="64">
        <f t="shared" si="1"/>
        <v>0</v>
      </c>
    </row>
    <row r="36" spans="2:12" s="74" customFormat="1" ht="15" customHeight="1" x14ac:dyDescent="0.2">
      <c r="B36" s="1">
        <f t="shared" si="2"/>
        <v>29</v>
      </c>
      <c r="C36" s="2">
        <f t="shared" si="3"/>
        <v>29</v>
      </c>
      <c r="D36" s="5">
        <v>29</v>
      </c>
      <c r="E36" s="190">
        <f t="shared" si="4"/>
        <v>0</v>
      </c>
      <c r="F36" s="295">
        <f t="shared" si="7"/>
        <v>0</v>
      </c>
      <c r="G36" s="208">
        <f>ЛФП!J35</f>
        <v>0</v>
      </c>
      <c r="H36" s="117">
        <f>ЛФП!K35</f>
        <v>0</v>
      </c>
      <c r="I36" s="414">
        <f t="shared" si="8"/>
        <v>0</v>
      </c>
      <c r="J36" s="102">
        <f t="shared" si="5"/>
        <v>0</v>
      </c>
      <c r="K36" s="355">
        <f t="shared" si="6"/>
        <v>0</v>
      </c>
      <c r="L36" s="64">
        <f t="shared" si="1"/>
        <v>0</v>
      </c>
    </row>
    <row r="37" spans="2:12" s="74" customFormat="1" ht="15" customHeight="1" x14ac:dyDescent="0.2">
      <c r="B37" s="1">
        <f t="shared" si="2"/>
        <v>30</v>
      </c>
      <c r="C37" s="2">
        <f t="shared" si="3"/>
        <v>30</v>
      </c>
      <c r="D37" s="5">
        <v>30</v>
      </c>
      <c r="E37" s="190">
        <f t="shared" si="4"/>
        <v>0</v>
      </c>
      <c r="F37" s="295">
        <f t="shared" si="7"/>
        <v>0</v>
      </c>
      <c r="G37" s="208">
        <f>ЛФП!J36</f>
        <v>0</v>
      </c>
      <c r="H37" s="117">
        <f>ЛФП!K36</f>
        <v>0</v>
      </c>
      <c r="I37" s="414">
        <f t="shared" si="8"/>
        <v>0</v>
      </c>
      <c r="J37" s="102">
        <f t="shared" si="5"/>
        <v>0</v>
      </c>
      <c r="K37" s="355">
        <f t="shared" si="6"/>
        <v>0</v>
      </c>
      <c r="L37" s="64">
        <f t="shared" si="1"/>
        <v>0</v>
      </c>
    </row>
    <row r="38" spans="2:12" s="74" customFormat="1" ht="15" customHeight="1" x14ac:dyDescent="0.2">
      <c r="B38" s="1">
        <f t="shared" si="2"/>
        <v>31</v>
      </c>
      <c r="C38" s="2">
        <f t="shared" si="3"/>
        <v>31</v>
      </c>
      <c r="D38" s="5">
        <v>31</v>
      </c>
      <c r="E38" s="190">
        <f t="shared" si="4"/>
        <v>0</v>
      </c>
      <c r="F38" s="295">
        <f t="shared" si="7"/>
        <v>0</v>
      </c>
      <c r="G38" s="208">
        <f>ЛФП!J37</f>
        <v>0</v>
      </c>
      <c r="H38" s="117">
        <f>ЛФП!K37</f>
        <v>0</v>
      </c>
      <c r="I38" s="414">
        <f t="shared" si="8"/>
        <v>0</v>
      </c>
      <c r="J38" s="102">
        <f t="shared" si="5"/>
        <v>0</v>
      </c>
      <c r="K38" s="355">
        <f t="shared" si="6"/>
        <v>0</v>
      </c>
      <c r="L38" s="64">
        <f t="shared" si="1"/>
        <v>0</v>
      </c>
    </row>
    <row r="39" spans="2:12" s="74" customFormat="1" ht="15" customHeight="1" x14ac:dyDescent="0.2">
      <c r="B39" s="1">
        <f t="shared" si="2"/>
        <v>32</v>
      </c>
      <c r="C39" s="2">
        <f t="shared" si="3"/>
        <v>32</v>
      </c>
      <c r="D39" s="5">
        <v>32</v>
      </c>
      <c r="E39" s="190">
        <f t="shared" si="4"/>
        <v>0</v>
      </c>
      <c r="F39" s="295">
        <f t="shared" si="7"/>
        <v>0</v>
      </c>
      <c r="G39" s="208">
        <f>ЛФП!J38</f>
        <v>0</v>
      </c>
      <c r="H39" s="117">
        <f>ЛФП!K38</f>
        <v>0</v>
      </c>
      <c r="I39" s="414">
        <f t="shared" si="8"/>
        <v>0</v>
      </c>
      <c r="J39" s="102">
        <f t="shared" si="5"/>
        <v>0</v>
      </c>
      <c r="K39" s="355">
        <f t="shared" si="6"/>
        <v>0</v>
      </c>
      <c r="L39" s="64">
        <f t="shared" ref="L39:L70" si="9">IF(G39+H39=0,0,K39/(G39+H39))</f>
        <v>0</v>
      </c>
    </row>
    <row r="40" spans="2:12" s="74" customFormat="1" ht="15" customHeight="1" x14ac:dyDescent="0.2">
      <c r="B40" s="1">
        <f t="shared" si="2"/>
        <v>33</v>
      </c>
      <c r="C40" s="2">
        <f t="shared" si="3"/>
        <v>33</v>
      </c>
      <c r="D40" s="5">
        <v>33</v>
      </c>
      <c r="E40" s="190">
        <f t="shared" si="4"/>
        <v>0</v>
      </c>
      <c r="F40" s="295">
        <f t="shared" si="7"/>
        <v>0</v>
      </c>
      <c r="G40" s="208">
        <f>ЛФП!J39</f>
        <v>0</v>
      </c>
      <c r="H40" s="117">
        <f>ЛФП!K39</f>
        <v>0</v>
      </c>
      <c r="I40" s="414">
        <f t="shared" si="8"/>
        <v>0</v>
      </c>
      <c r="J40" s="102">
        <f t="shared" si="5"/>
        <v>0</v>
      </c>
      <c r="K40" s="355">
        <f t="shared" si="6"/>
        <v>0</v>
      </c>
      <c r="L40" s="64">
        <f t="shared" si="9"/>
        <v>0</v>
      </c>
    </row>
    <row r="41" spans="2:12" s="74" customFormat="1" ht="15" customHeight="1" x14ac:dyDescent="0.2">
      <c r="B41" s="1">
        <f t="shared" si="2"/>
        <v>34</v>
      </c>
      <c r="C41" s="2">
        <f t="shared" si="3"/>
        <v>34</v>
      </c>
      <c r="D41" s="5">
        <v>34</v>
      </c>
      <c r="E41" s="190">
        <f t="shared" si="4"/>
        <v>0</v>
      </c>
      <c r="F41" s="295">
        <f t="shared" si="7"/>
        <v>0</v>
      </c>
      <c r="G41" s="208">
        <f>ЛФП!J40</f>
        <v>0</v>
      </c>
      <c r="H41" s="117">
        <f>ЛФП!K40</f>
        <v>0</v>
      </c>
      <c r="I41" s="414">
        <f t="shared" si="8"/>
        <v>0</v>
      </c>
      <c r="J41" s="102">
        <f t="shared" si="5"/>
        <v>0</v>
      </c>
      <c r="K41" s="355">
        <f t="shared" si="6"/>
        <v>0</v>
      </c>
      <c r="L41" s="64">
        <f t="shared" si="9"/>
        <v>0</v>
      </c>
    </row>
    <row r="42" spans="2:12" s="74" customFormat="1" ht="15" customHeight="1" x14ac:dyDescent="0.2">
      <c r="B42" s="1">
        <f t="shared" si="2"/>
        <v>35</v>
      </c>
      <c r="C42" s="2">
        <f t="shared" si="3"/>
        <v>35</v>
      </c>
      <c r="D42" s="5">
        <v>35</v>
      </c>
      <c r="E42" s="190">
        <f t="shared" si="4"/>
        <v>0</v>
      </c>
      <c r="F42" s="295">
        <f t="shared" si="7"/>
        <v>0</v>
      </c>
      <c r="G42" s="208">
        <f>ЛФП!J41</f>
        <v>0</v>
      </c>
      <c r="H42" s="117">
        <f>ЛФП!K41</f>
        <v>0</v>
      </c>
      <c r="I42" s="414">
        <f t="shared" si="8"/>
        <v>0</v>
      </c>
      <c r="J42" s="102">
        <f t="shared" si="5"/>
        <v>0</v>
      </c>
      <c r="K42" s="355">
        <f t="shared" si="6"/>
        <v>0</v>
      </c>
      <c r="L42" s="64">
        <f t="shared" si="9"/>
        <v>0</v>
      </c>
    </row>
    <row r="43" spans="2:12" s="74" customFormat="1" ht="15" customHeight="1" x14ac:dyDescent="0.2">
      <c r="B43" s="1">
        <f t="shared" si="2"/>
        <v>36</v>
      </c>
      <c r="C43" s="2">
        <f t="shared" si="3"/>
        <v>36</v>
      </c>
      <c r="D43" s="5">
        <v>36</v>
      </c>
      <c r="E43" s="190">
        <f t="shared" si="4"/>
        <v>0</v>
      </c>
      <c r="F43" s="295">
        <f t="shared" si="7"/>
        <v>0</v>
      </c>
      <c r="G43" s="208">
        <f>ЛФП!J42</f>
        <v>0</v>
      </c>
      <c r="H43" s="117">
        <f>ЛФП!K42</f>
        <v>0</v>
      </c>
      <c r="I43" s="414">
        <f t="shared" si="8"/>
        <v>0</v>
      </c>
      <c r="J43" s="102">
        <f t="shared" si="5"/>
        <v>0</v>
      </c>
      <c r="K43" s="355">
        <f t="shared" si="6"/>
        <v>0</v>
      </c>
      <c r="L43" s="64">
        <f t="shared" si="9"/>
        <v>0</v>
      </c>
    </row>
    <row r="44" spans="2:12" s="74" customFormat="1" ht="15" customHeight="1" x14ac:dyDescent="0.2">
      <c r="B44" s="1">
        <f t="shared" si="2"/>
        <v>37</v>
      </c>
      <c r="C44" s="2">
        <f t="shared" si="3"/>
        <v>37</v>
      </c>
      <c r="D44" s="5">
        <v>37</v>
      </c>
      <c r="E44" s="190">
        <f t="shared" si="4"/>
        <v>0</v>
      </c>
      <c r="F44" s="295">
        <f t="shared" si="7"/>
        <v>0</v>
      </c>
      <c r="G44" s="208">
        <f>ЛФП!J43</f>
        <v>0</v>
      </c>
      <c r="H44" s="117">
        <f>ЛФП!K43</f>
        <v>0</v>
      </c>
      <c r="I44" s="414">
        <f t="shared" si="8"/>
        <v>0</v>
      </c>
      <c r="J44" s="102">
        <f t="shared" si="5"/>
        <v>0</v>
      </c>
      <c r="K44" s="355">
        <f t="shared" si="6"/>
        <v>0</v>
      </c>
      <c r="L44" s="64">
        <f t="shared" si="9"/>
        <v>0</v>
      </c>
    </row>
    <row r="45" spans="2:12" s="74" customFormat="1" ht="15" customHeight="1" x14ac:dyDescent="0.2">
      <c r="B45" s="1">
        <f t="shared" si="2"/>
        <v>38</v>
      </c>
      <c r="C45" s="2">
        <f t="shared" si="3"/>
        <v>38</v>
      </c>
      <c r="D45" s="5">
        <v>38</v>
      </c>
      <c r="E45" s="190">
        <f t="shared" si="4"/>
        <v>0</v>
      </c>
      <c r="F45" s="295">
        <f t="shared" si="7"/>
        <v>0</v>
      </c>
      <c r="G45" s="208">
        <f>ЛФП!J44</f>
        <v>0</v>
      </c>
      <c r="H45" s="117">
        <f>ЛФП!K44</f>
        <v>0</v>
      </c>
      <c r="I45" s="414">
        <f t="shared" si="8"/>
        <v>0</v>
      </c>
      <c r="J45" s="102">
        <f t="shared" si="5"/>
        <v>0</v>
      </c>
      <c r="K45" s="355">
        <f t="shared" si="6"/>
        <v>0</v>
      </c>
      <c r="L45" s="64">
        <f t="shared" si="9"/>
        <v>0</v>
      </c>
    </row>
    <row r="46" spans="2:12" s="74" customFormat="1" ht="15" customHeight="1" x14ac:dyDescent="0.2">
      <c r="B46" s="1">
        <f t="shared" si="2"/>
        <v>39</v>
      </c>
      <c r="C46" s="2">
        <f t="shared" si="3"/>
        <v>39</v>
      </c>
      <c r="D46" s="5">
        <v>39</v>
      </c>
      <c r="E46" s="190">
        <f t="shared" si="4"/>
        <v>0</v>
      </c>
      <c r="F46" s="295">
        <f t="shared" si="7"/>
        <v>0</v>
      </c>
      <c r="G46" s="208">
        <f>ЛФП!J45</f>
        <v>0</v>
      </c>
      <c r="H46" s="117">
        <f>ЛФП!K45</f>
        <v>0</v>
      </c>
      <c r="I46" s="414">
        <f t="shared" si="8"/>
        <v>0</v>
      </c>
      <c r="J46" s="102">
        <f t="shared" si="5"/>
        <v>0</v>
      </c>
      <c r="K46" s="355">
        <f t="shared" si="6"/>
        <v>0</v>
      </c>
      <c r="L46" s="64">
        <f t="shared" si="9"/>
        <v>0</v>
      </c>
    </row>
    <row r="47" spans="2:12" s="74" customFormat="1" ht="15" customHeight="1" x14ac:dyDescent="0.2">
      <c r="B47" s="280">
        <f t="shared" si="2"/>
        <v>40</v>
      </c>
      <c r="C47" s="281">
        <f t="shared" si="3"/>
        <v>40</v>
      </c>
      <c r="D47" s="291">
        <v>40</v>
      </c>
      <c r="E47" s="197">
        <f t="shared" si="4"/>
        <v>0</v>
      </c>
      <c r="F47" s="296">
        <f t="shared" si="7"/>
        <v>0</v>
      </c>
      <c r="G47" s="197">
        <f>ЛФП!J46</f>
        <v>0</v>
      </c>
      <c r="H47" s="198">
        <f>ЛФП!K46</f>
        <v>0</v>
      </c>
      <c r="I47" s="414">
        <f t="shared" si="8"/>
        <v>0</v>
      </c>
      <c r="J47" s="102">
        <f t="shared" si="5"/>
        <v>0</v>
      </c>
      <c r="K47" s="355">
        <f t="shared" si="6"/>
        <v>0</v>
      </c>
      <c r="L47" s="292">
        <f t="shared" si="9"/>
        <v>0</v>
      </c>
    </row>
    <row r="48" spans="2:12" s="74" customFormat="1" ht="15" customHeight="1" x14ac:dyDescent="0.2">
      <c r="B48" s="1">
        <f t="shared" ref="B48:B49" si="10">$B$7+D48</f>
        <v>41</v>
      </c>
      <c r="C48" s="2">
        <f t="shared" ref="C48:C49" si="11">$C$7+D48</f>
        <v>41</v>
      </c>
      <c r="D48" s="5">
        <v>41</v>
      </c>
      <c r="E48" s="197">
        <f t="shared" si="4"/>
        <v>0</v>
      </c>
      <c r="F48" s="296">
        <f t="shared" si="7"/>
        <v>0</v>
      </c>
      <c r="G48" s="197">
        <f>ЛФП!J47</f>
        <v>0</v>
      </c>
      <c r="H48" s="198">
        <f>ЛФП!K47</f>
        <v>0</v>
      </c>
      <c r="I48" s="414">
        <f t="shared" si="8"/>
        <v>0</v>
      </c>
      <c r="J48" s="102">
        <f t="shared" si="5"/>
        <v>0</v>
      </c>
      <c r="K48" s="355">
        <f t="shared" si="6"/>
        <v>0</v>
      </c>
      <c r="L48" s="292">
        <f t="shared" si="9"/>
        <v>0</v>
      </c>
    </row>
    <row r="49" spans="2:12" s="74" customFormat="1" ht="15" customHeight="1" x14ac:dyDescent="0.2">
      <c r="B49" s="1">
        <f t="shared" si="10"/>
        <v>42</v>
      </c>
      <c r="C49" s="2">
        <f t="shared" si="11"/>
        <v>42</v>
      </c>
      <c r="D49" s="5">
        <v>42</v>
      </c>
      <c r="E49" s="197">
        <f t="shared" si="4"/>
        <v>0</v>
      </c>
      <c r="F49" s="296">
        <f t="shared" si="7"/>
        <v>0</v>
      </c>
      <c r="G49" s="197">
        <f>ЛФП!J48</f>
        <v>0</v>
      </c>
      <c r="H49" s="198">
        <f>ЛФП!K48</f>
        <v>0</v>
      </c>
      <c r="I49" s="414">
        <f t="shared" si="8"/>
        <v>0</v>
      </c>
      <c r="J49" s="102">
        <f t="shared" si="5"/>
        <v>0</v>
      </c>
      <c r="K49" s="355">
        <f t="shared" si="6"/>
        <v>0</v>
      </c>
      <c r="L49" s="292">
        <f t="shared" si="9"/>
        <v>0</v>
      </c>
    </row>
    <row r="50" spans="2:12" s="74" customFormat="1" ht="15" customHeight="1" x14ac:dyDescent="0.2">
      <c r="B50" s="1">
        <f t="shared" ref="B50:B87" si="12">$B$7+D50</f>
        <v>43</v>
      </c>
      <c r="C50" s="2">
        <f t="shared" ref="C50:C87" si="13">$C$7+D50</f>
        <v>43</v>
      </c>
      <c r="D50" s="5">
        <v>43</v>
      </c>
      <c r="E50" s="197">
        <f t="shared" si="4"/>
        <v>0</v>
      </c>
      <c r="F50" s="296">
        <f t="shared" si="7"/>
        <v>0</v>
      </c>
      <c r="G50" s="197">
        <f>ЛФП!J49</f>
        <v>0</v>
      </c>
      <c r="H50" s="198">
        <f>ЛФП!K49</f>
        <v>0</v>
      </c>
      <c r="I50" s="414">
        <f t="shared" si="8"/>
        <v>0</v>
      </c>
      <c r="J50" s="102">
        <f t="shared" si="5"/>
        <v>0</v>
      </c>
      <c r="K50" s="355">
        <f t="shared" si="6"/>
        <v>0</v>
      </c>
      <c r="L50" s="292">
        <f t="shared" si="9"/>
        <v>0</v>
      </c>
    </row>
    <row r="51" spans="2:12" s="74" customFormat="1" ht="15" customHeight="1" x14ac:dyDescent="0.2">
      <c r="B51" s="1">
        <f t="shared" si="12"/>
        <v>44</v>
      </c>
      <c r="C51" s="2">
        <f t="shared" si="13"/>
        <v>44</v>
      </c>
      <c r="D51" s="5">
        <v>44</v>
      </c>
      <c r="E51" s="197">
        <f t="shared" si="4"/>
        <v>0</v>
      </c>
      <c r="F51" s="296">
        <f t="shared" si="7"/>
        <v>0</v>
      </c>
      <c r="G51" s="197">
        <f>ЛФП!J50</f>
        <v>0</v>
      </c>
      <c r="H51" s="198">
        <f>ЛФП!K50</f>
        <v>0</v>
      </c>
      <c r="I51" s="414">
        <f t="shared" si="8"/>
        <v>0</v>
      </c>
      <c r="J51" s="102">
        <f t="shared" si="5"/>
        <v>0</v>
      </c>
      <c r="K51" s="355">
        <f t="shared" si="6"/>
        <v>0</v>
      </c>
      <c r="L51" s="292">
        <f t="shared" si="9"/>
        <v>0</v>
      </c>
    </row>
    <row r="52" spans="2:12" s="74" customFormat="1" ht="15" customHeight="1" x14ac:dyDescent="0.2">
      <c r="B52" s="1">
        <f t="shared" si="12"/>
        <v>45</v>
      </c>
      <c r="C52" s="2">
        <f t="shared" si="13"/>
        <v>45</v>
      </c>
      <c r="D52" s="5">
        <v>45</v>
      </c>
      <c r="E52" s="197">
        <f t="shared" si="4"/>
        <v>0</v>
      </c>
      <c r="F52" s="296">
        <f t="shared" si="7"/>
        <v>0</v>
      </c>
      <c r="G52" s="197">
        <f>ЛФП!J51</f>
        <v>0</v>
      </c>
      <c r="H52" s="198">
        <f>ЛФП!K51</f>
        <v>0</v>
      </c>
      <c r="I52" s="414">
        <f t="shared" si="8"/>
        <v>0</v>
      </c>
      <c r="J52" s="102">
        <f t="shared" si="5"/>
        <v>0</v>
      </c>
      <c r="K52" s="355">
        <f t="shared" si="6"/>
        <v>0</v>
      </c>
      <c r="L52" s="292">
        <f t="shared" si="9"/>
        <v>0</v>
      </c>
    </row>
    <row r="53" spans="2:12" s="74" customFormat="1" ht="15" customHeight="1" x14ac:dyDescent="0.2">
      <c r="B53" s="1">
        <f t="shared" si="12"/>
        <v>46</v>
      </c>
      <c r="C53" s="2">
        <f t="shared" si="13"/>
        <v>46</v>
      </c>
      <c r="D53" s="5">
        <v>46</v>
      </c>
      <c r="E53" s="197">
        <f t="shared" si="4"/>
        <v>0</v>
      </c>
      <c r="F53" s="296">
        <f t="shared" si="7"/>
        <v>0</v>
      </c>
      <c r="G53" s="197">
        <f>ЛФП!J52</f>
        <v>0</v>
      </c>
      <c r="H53" s="198">
        <f>ЛФП!K52</f>
        <v>0</v>
      </c>
      <c r="I53" s="414">
        <f t="shared" si="8"/>
        <v>0</v>
      </c>
      <c r="J53" s="102">
        <f t="shared" si="5"/>
        <v>0</v>
      </c>
      <c r="K53" s="355">
        <f t="shared" si="6"/>
        <v>0</v>
      </c>
      <c r="L53" s="292">
        <f t="shared" si="9"/>
        <v>0</v>
      </c>
    </row>
    <row r="54" spans="2:12" s="74" customFormat="1" ht="15" customHeight="1" x14ac:dyDescent="0.2">
      <c r="B54" s="1">
        <f t="shared" si="12"/>
        <v>47</v>
      </c>
      <c r="C54" s="2">
        <f t="shared" si="13"/>
        <v>47</v>
      </c>
      <c r="D54" s="5">
        <v>47</v>
      </c>
      <c r="E54" s="197">
        <f t="shared" si="4"/>
        <v>0</v>
      </c>
      <c r="F54" s="296">
        <f t="shared" si="7"/>
        <v>0</v>
      </c>
      <c r="G54" s="197">
        <f>ЛФП!J53</f>
        <v>0</v>
      </c>
      <c r="H54" s="198">
        <f>ЛФП!K53</f>
        <v>0</v>
      </c>
      <c r="I54" s="414">
        <f t="shared" si="8"/>
        <v>0</v>
      </c>
      <c r="J54" s="102">
        <f t="shared" si="5"/>
        <v>0</v>
      </c>
      <c r="K54" s="355">
        <f t="shared" si="6"/>
        <v>0</v>
      </c>
      <c r="L54" s="292">
        <f t="shared" si="9"/>
        <v>0</v>
      </c>
    </row>
    <row r="55" spans="2:12" s="74" customFormat="1" ht="15" customHeight="1" x14ac:dyDescent="0.2">
      <c r="B55" s="1">
        <f t="shared" si="12"/>
        <v>48</v>
      </c>
      <c r="C55" s="2">
        <f t="shared" si="13"/>
        <v>48</v>
      </c>
      <c r="D55" s="5">
        <v>48</v>
      </c>
      <c r="E55" s="197">
        <f t="shared" si="4"/>
        <v>0</v>
      </c>
      <c r="F55" s="296">
        <f t="shared" si="7"/>
        <v>0</v>
      </c>
      <c r="G55" s="197">
        <f>ЛФП!J54</f>
        <v>0</v>
      </c>
      <c r="H55" s="198">
        <f>ЛФП!K54</f>
        <v>0</v>
      </c>
      <c r="I55" s="414">
        <f t="shared" si="8"/>
        <v>0</v>
      </c>
      <c r="J55" s="102">
        <f t="shared" si="5"/>
        <v>0</v>
      </c>
      <c r="K55" s="355">
        <f t="shared" si="6"/>
        <v>0</v>
      </c>
      <c r="L55" s="292">
        <f t="shared" si="9"/>
        <v>0</v>
      </c>
    </row>
    <row r="56" spans="2:12" s="74" customFormat="1" ht="15" customHeight="1" x14ac:dyDescent="0.2">
      <c r="B56" s="1">
        <f t="shared" si="12"/>
        <v>49</v>
      </c>
      <c r="C56" s="2">
        <f t="shared" si="13"/>
        <v>49</v>
      </c>
      <c r="D56" s="5">
        <v>49</v>
      </c>
      <c r="E56" s="197">
        <f t="shared" si="4"/>
        <v>0</v>
      </c>
      <c r="F56" s="296">
        <f t="shared" si="7"/>
        <v>0</v>
      </c>
      <c r="G56" s="197">
        <f>ЛФП!J55</f>
        <v>0</v>
      </c>
      <c r="H56" s="198">
        <f>ЛФП!K55</f>
        <v>0</v>
      </c>
      <c r="I56" s="414">
        <f t="shared" si="8"/>
        <v>0</v>
      </c>
      <c r="J56" s="102">
        <f t="shared" si="5"/>
        <v>0</v>
      </c>
      <c r="K56" s="355">
        <f t="shared" si="6"/>
        <v>0</v>
      </c>
      <c r="L56" s="292">
        <f t="shared" si="9"/>
        <v>0</v>
      </c>
    </row>
    <row r="57" spans="2:12" s="74" customFormat="1" ht="15" customHeight="1" x14ac:dyDescent="0.2">
      <c r="B57" s="1">
        <f t="shared" si="12"/>
        <v>50</v>
      </c>
      <c r="C57" s="2">
        <f t="shared" si="13"/>
        <v>50</v>
      </c>
      <c r="D57" s="5">
        <v>50</v>
      </c>
      <c r="E57" s="197">
        <f t="shared" si="4"/>
        <v>0</v>
      </c>
      <c r="F57" s="296">
        <f t="shared" si="7"/>
        <v>0</v>
      </c>
      <c r="G57" s="197">
        <f>ЛФП!J56</f>
        <v>0</v>
      </c>
      <c r="H57" s="198">
        <f>ЛФП!K56</f>
        <v>0</v>
      </c>
      <c r="I57" s="414">
        <f t="shared" si="8"/>
        <v>0</v>
      </c>
      <c r="J57" s="102">
        <f t="shared" si="5"/>
        <v>0</v>
      </c>
      <c r="K57" s="355">
        <f t="shared" si="6"/>
        <v>0</v>
      </c>
      <c r="L57" s="292">
        <f t="shared" si="9"/>
        <v>0</v>
      </c>
    </row>
    <row r="58" spans="2:12" s="74" customFormat="1" ht="15" customHeight="1" x14ac:dyDescent="0.2">
      <c r="B58" s="1">
        <f t="shared" si="12"/>
        <v>51</v>
      </c>
      <c r="C58" s="2">
        <f t="shared" si="13"/>
        <v>51</v>
      </c>
      <c r="D58" s="5">
        <v>51</v>
      </c>
      <c r="E58" s="197">
        <f t="shared" si="4"/>
        <v>0</v>
      </c>
      <c r="F58" s="296">
        <f t="shared" si="7"/>
        <v>0</v>
      </c>
      <c r="G58" s="197">
        <f>ЛФП!J57</f>
        <v>0</v>
      </c>
      <c r="H58" s="198">
        <f>ЛФП!K57</f>
        <v>0</v>
      </c>
      <c r="I58" s="414">
        <f t="shared" si="8"/>
        <v>0</v>
      </c>
      <c r="J58" s="102">
        <f t="shared" si="5"/>
        <v>0</v>
      </c>
      <c r="K58" s="355">
        <f t="shared" si="6"/>
        <v>0</v>
      </c>
      <c r="L58" s="292">
        <f t="shared" si="9"/>
        <v>0</v>
      </c>
    </row>
    <row r="59" spans="2:12" s="74" customFormat="1" ht="15" customHeight="1" x14ac:dyDescent="0.2">
      <c r="B59" s="1">
        <f t="shared" si="12"/>
        <v>52</v>
      </c>
      <c r="C59" s="2">
        <f t="shared" si="13"/>
        <v>52</v>
      </c>
      <c r="D59" s="5">
        <v>52</v>
      </c>
      <c r="E59" s="197">
        <f t="shared" si="4"/>
        <v>0</v>
      </c>
      <c r="F59" s="296">
        <f t="shared" si="7"/>
        <v>0</v>
      </c>
      <c r="G59" s="197">
        <f>ЛФП!J58</f>
        <v>0</v>
      </c>
      <c r="H59" s="198">
        <f>ЛФП!K58</f>
        <v>0</v>
      </c>
      <c r="I59" s="414">
        <f t="shared" si="8"/>
        <v>0</v>
      </c>
      <c r="J59" s="102">
        <f t="shared" si="5"/>
        <v>0</v>
      </c>
      <c r="K59" s="355">
        <f t="shared" si="6"/>
        <v>0</v>
      </c>
      <c r="L59" s="292">
        <f t="shared" si="9"/>
        <v>0</v>
      </c>
    </row>
    <row r="60" spans="2:12" s="74" customFormat="1" ht="15" customHeight="1" x14ac:dyDescent="0.2">
      <c r="B60" s="1">
        <f t="shared" si="12"/>
        <v>53</v>
      </c>
      <c r="C60" s="2">
        <f t="shared" si="13"/>
        <v>53</v>
      </c>
      <c r="D60" s="5">
        <v>53</v>
      </c>
      <c r="E60" s="197">
        <f t="shared" si="4"/>
        <v>0</v>
      </c>
      <c r="F60" s="296">
        <f t="shared" si="7"/>
        <v>0</v>
      </c>
      <c r="G60" s="197">
        <f>ЛФП!J59</f>
        <v>0</v>
      </c>
      <c r="H60" s="198">
        <f>ЛФП!K59</f>
        <v>0</v>
      </c>
      <c r="I60" s="414">
        <f t="shared" si="8"/>
        <v>0</v>
      </c>
      <c r="J60" s="102">
        <f t="shared" si="5"/>
        <v>0</v>
      </c>
      <c r="K60" s="355">
        <f t="shared" si="6"/>
        <v>0</v>
      </c>
      <c r="L60" s="292">
        <f t="shared" si="9"/>
        <v>0</v>
      </c>
    </row>
    <row r="61" spans="2:12" s="74" customFormat="1" ht="15" customHeight="1" x14ac:dyDescent="0.2">
      <c r="B61" s="1">
        <f t="shared" si="12"/>
        <v>54</v>
      </c>
      <c r="C61" s="2">
        <f t="shared" si="13"/>
        <v>54</v>
      </c>
      <c r="D61" s="5">
        <v>54</v>
      </c>
      <c r="E61" s="197">
        <f t="shared" si="4"/>
        <v>0</v>
      </c>
      <c r="F61" s="296">
        <f t="shared" si="7"/>
        <v>0</v>
      </c>
      <c r="G61" s="197">
        <f>ЛФП!J60</f>
        <v>0</v>
      </c>
      <c r="H61" s="198">
        <f>ЛФП!K60</f>
        <v>0</v>
      </c>
      <c r="I61" s="414">
        <f t="shared" si="8"/>
        <v>0</v>
      </c>
      <c r="J61" s="102">
        <f t="shared" si="5"/>
        <v>0</v>
      </c>
      <c r="K61" s="355">
        <f t="shared" si="6"/>
        <v>0</v>
      </c>
      <c r="L61" s="292">
        <f t="shared" si="9"/>
        <v>0</v>
      </c>
    </row>
    <row r="62" spans="2:12" s="74" customFormat="1" ht="15" customHeight="1" x14ac:dyDescent="0.2">
      <c r="B62" s="1">
        <f t="shared" si="12"/>
        <v>55</v>
      </c>
      <c r="C62" s="2">
        <f t="shared" si="13"/>
        <v>55</v>
      </c>
      <c r="D62" s="5">
        <v>55</v>
      </c>
      <c r="E62" s="197">
        <f t="shared" si="4"/>
        <v>0</v>
      </c>
      <c r="F62" s="296">
        <f t="shared" si="7"/>
        <v>0</v>
      </c>
      <c r="G62" s="197">
        <f>ЛФП!J61</f>
        <v>0</v>
      </c>
      <c r="H62" s="198">
        <f>ЛФП!K61</f>
        <v>0</v>
      </c>
      <c r="I62" s="414">
        <f t="shared" si="8"/>
        <v>0</v>
      </c>
      <c r="J62" s="102">
        <f t="shared" si="5"/>
        <v>0</v>
      </c>
      <c r="K62" s="355">
        <f t="shared" si="6"/>
        <v>0</v>
      </c>
      <c r="L62" s="292">
        <f t="shared" si="9"/>
        <v>0</v>
      </c>
    </row>
    <row r="63" spans="2:12" s="74" customFormat="1" ht="15" customHeight="1" x14ac:dyDescent="0.2">
      <c r="B63" s="1">
        <f t="shared" si="12"/>
        <v>56</v>
      </c>
      <c r="C63" s="2">
        <f t="shared" si="13"/>
        <v>56</v>
      </c>
      <c r="D63" s="5">
        <v>56</v>
      </c>
      <c r="E63" s="197">
        <f t="shared" si="4"/>
        <v>0</v>
      </c>
      <c r="F63" s="296">
        <f t="shared" si="7"/>
        <v>0</v>
      </c>
      <c r="G63" s="197">
        <f>ЛФП!J62</f>
        <v>0</v>
      </c>
      <c r="H63" s="198">
        <f>ЛФП!K62</f>
        <v>0</v>
      </c>
      <c r="I63" s="414">
        <f t="shared" si="8"/>
        <v>0</v>
      </c>
      <c r="J63" s="102">
        <f t="shared" si="5"/>
        <v>0</v>
      </c>
      <c r="K63" s="355">
        <f t="shared" si="6"/>
        <v>0</v>
      </c>
      <c r="L63" s="292">
        <f t="shared" si="9"/>
        <v>0</v>
      </c>
    </row>
    <row r="64" spans="2:12" s="74" customFormat="1" ht="15" customHeight="1" x14ac:dyDescent="0.2">
      <c r="B64" s="1">
        <f t="shared" si="12"/>
        <v>57</v>
      </c>
      <c r="C64" s="2">
        <f t="shared" si="13"/>
        <v>57</v>
      </c>
      <c r="D64" s="5">
        <v>57</v>
      </c>
      <c r="E64" s="197">
        <f t="shared" si="4"/>
        <v>0</v>
      </c>
      <c r="F64" s="296">
        <f t="shared" si="7"/>
        <v>0</v>
      </c>
      <c r="G64" s="197">
        <f>ЛФП!J63</f>
        <v>0</v>
      </c>
      <c r="H64" s="198">
        <f>ЛФП!K63</f>
        <v>0</v>
      </c>
      <c r="I64" s="414">
        <f t="shared" si="8"/>
        <v>0</v>
      </c>
      <c r="J64" s="102">
        <f t="shared" si="5"/>
        <v>0</v>
      </c>
      <c r="K64" s="355">
        <f t="shared" si="6"/>
        <v>0</v>
      </c>
      <c r="L64" s="292">
        <f t="shared" si="9"/>
        <v>0</v>
      </c>
    </row>
    <row r="65" spans="2:12" s="74" customFormat="1" ht="15" customHeight="1" x14ac:dyDescent="0.2">
      <c r="B65" s="1">
        <f t="shared" si="12"/>
        <v>58</v>
      </c>
      <c r="C65" s="2">
        <f t="shared" si="13"/>
        <v>58</v>
      </c>
      <c r="D65" s="5">
        <v>58</v>
      </c>
      <c r="E65" s="197">
        <f t="shared" si="4"/>
        <v>0</v>
      </c>
      <c r="F65" s="296">
        <f t="shared" si="7"/>
        <v>0</v>
      </c>
      <c r="G65" s="197">
        <f>ЛФП!J64</f>
        <v>0</v>
      </c>
      <c r="H65" s="198">
        <f>ЛФП!K64</f>
        <v>0</v>
      </c>
      <c r="I65" s="414">
        <f t="shared" si="8"/>
        <v>0</v>
      </c>
      <c r="J65" s="102">
        <f t="shared" si="5"/>
        <v>0</v>
      </c>
      <c r="K65" s="355">
        <f t="shared" si="6"/>
        <v>0</v>
      </c>
      <c r="L65" s="292">
        <f t="shared" si="9"/>
        <v>0</v>
      </c>
    </row>
    <row r="66" spans="2:12" s="74" customFormat="1" ht="15" customHeight="1" x14ac:dyDescent="0.2">
      <c r="B66" s="1">
        <f t="shared" si="12"/>
        <v>59</v>
      </c>
      <c r="C66" s="2">
        <f t="shared" si="13"/>
        <v>59</v>
      </c>
      <c r="D66" s="5">
        <v>59</v>
      </c>
      <c r="E66" s="197">
        <f t="shared" si="4"/>
        <v>0</v>
      </c>
      <c r="F66" s="296">
        <f t="shared" si="7"/>
        <v>0</v>
      </c>
      <c r="G66" s="197">
        <f>ЛФП!J65</f>
        <v>0</v>
      </c>
      <c r="H66" s="198">
        <f>ЛФП!K65</f>
        <v>0</v>
      </c>
      <c r="I66" s="414">
        <f t="shared" si="8"/>
        <v>0</v>
      </c>
      <c r="J66" s="102">
        <f t="shared" si="5"/>
        <v>0</v>
      </c>
      <c r="K66" s="355">
        <f t="shared" si="6"/>
        <v>0</v>
      </c>
      <c r="L66" s="292">
        <f t="shared" si="9"/>
        <v>0</v>
      </c>
    </row>
    <row r="67" spans="2:12" s="74" customFormat="1" ht="15" customHeight="1" x14ac:dyDescent="0.2">
      <c r="B67" s="1">
        <f t="shared" si="12"/>
        <v>60</v>
      </c>
      <c r="C67" s="2">
        <f t="shared" si="13"/>
        <v>60</v>
      </c>
      <c r="D67" s="5">
        <v>60</v>
      </c>
      <c r="E67" s="197">
        <f t="shared" si="4"/>
        <v>0</v>
      </c>
      <c r="F67" s="296">
        <f t="shared" si="7"/>
        <v>0</v>
      </c>
      <c r="G67" s="197">
        <f>ЛФП!J66</f>
        <v>0</v>
      </c>
      <c r="H67" s="198">
        <f>ЛФП!K66</f>
        <v>0</v>
      </c>
      <c r="I67" s="414">
        <f t="shared" si="8"/>
        <v>0</v>
      </c>
      <c r="J67" s="102">
        <f t="shared" si="5"/>
        <v>0</v>
      </c>
      <c r="K67" s="355">
        <f t="shared" si="6"/>
        <v>0</v>
      </c>
      <c r="L67" s="292">
        <f t="shared" si="9"/>
        <v>0</v>
      </c>
    </row>
    <row r="68" spans="2:12" s="74" customFormat="1" ht="15" customHeight="1" x14ac:dyDescent="0.2">
      <c r="B68" s="1">
        <f t="shared" si="12"/>
        <v>61</v>
      </c>
      <c r="C68" s="2">
        <f t="shared" si="13"/>
        <v>61</v>
      </c>
      <c r="D68" s="5">
        <v>61</v>
      </c>
      <c r="E68" s="197">
        <f t="shared" si="4"/>
        <v>0</v>
      </c>
      <c r="F68" s="296">
        <f t="shared" si="7"/>
        <v>0</v>
      </c>
      <c r="G68" s="197">
        <f>ЛФП!J67</f>
        <v>0</v>
      </c>
      <c r="H68" s="198">
        <f>ЛФП!K67</f>
        <v>0</v>
      </c>
      <c r="I68" s="414">
        <f t="shared" si="8"/>
        <v>0</v>
      </c>
      <c r="J68" s="102">
        <f t="shared" si="5"/>
        <v>0</v>
      </c>
      <c r="K68" s="355">
        <f t="shared" si="6"/>
        <v>0</v>
      </c>
      <c r="L68" s="292">
        <f t="shared" si="9"/>
        <v>0</v>
      </c>
    </row>
    <row r="69" spans="2:12" s="74" customFormat="1" ht="15" customHeight="1" x14ac:dyDescent="0.2">
      <c r="B69" s="1">
        <f t="shared" si="12"/>
        <v>62</v>
      </c>
      <c r="C69" s="2">
        <f t="shared" si="13"/>
        <v>62</v>
      </c>
      <c r="D69" s="5">
        <v>62</v>
      </c>
      <c r="E69" s="197">
        <f t="shared" si="4"/>
        <v>0</v>
      </c>
      <c r="F69" s="296">
        <f t="shared" si="7"/>
        <v>0</v>
      </c>
      <c r="G69" s="197">
        <f>ЛФП!J68</f>
        <v>0</v>
      </c>
      <c r="H69" s="198">
        <f>ЛФП!K68</f>
        <v>0</v>
      </c>
      <c r="I69" s="414">
        <f t="shared" si="8"/>
        <v>0</v>
      </c>
      <c r="J69" s="102">
        <f t="shared" si="5"/>
        <v>0</v>
      </c>
      <c r="K69" s="355">
        <f t="shared" si="6"/>
        <v>0</v>
      </c>
      <c r="L69" s="292">
        <f t="shared" si="9"/>
        <v>0</v>
      </c>
    </row>
    <row r="70" spans="2:12" s="74" customFormat="1" ht="15" customHeight="1" x14ac:dyDescent="0.2">
      <c r="B70" s="1">
        <f t="shared" si="12"/>
        <v>63</v>
      </c>
      <c r="C70" s="2">
        <f t="shared" si="13"/>
        <v>63</v>
      </c>
      <c r="D70" s="5">
        <v>63</v>
      </c>
      <c r="E70" s="197">
        <f t="shared" si="4"/>
        <v>0</v>
      </c>
      <c r="F70" s="296">
        <f t="shared" si="7"/>
        <v>0</v>
      </c>
      <c r="G70" s="197">
        <f>ЛФП!J69</f>
        <v>0</v>
      </c>
      <c r="H70" s="198">
        <f>ЛФП!K69</f>
        <v>0</v>
      </c>
      <c r="I70" s="414">
        <f t="shared" si="8"/>
        <v>0</v>
      </c>
      <c r="J70" s="102">
        <f t="shared" si="5"/>
        <v>0</v>
      </c>
      <c r="K70" s="355">
        <f t="shared" si="6"/>
        <v>0</v>
      </c>
      <c r="L70" s="292">
        <f t="shared" si="9"/>
        <v>0</v>
      </c>
    </row>
    <row r="71" spans="2:12" s="74" customFormat="1" ht="15" customHeight="1" x14ac:dyDescent="0.2">
      <c r="B71" s="1">
        <f t="shared" si="12"/>
        <v>64</v>
      </c>
      <c r="C71" s="2">
        <f t="shared" si="13"/>
        <v>64</v>
      </c>
      <c r="D71" s="5">
        <v>64</v>
      </c>
      <c r="E71" s="197">
        <f t="shared" si="4"/>
        <v>0</v>
      </c>
      <c r="F71" s="296">
        <f t="shared" si="7"/>
        <v>0</v>
      </c>
      <c r="G71" s="197">
        <f>ЛФП!J70</f>
        <v>0</v>
      </c>
      <c r="H71" s="198">
        <f>ЛФП!K70</f>
        <v>0</v>
      </c>
      <c r="I71" s="414">
        <f t="shared" si="8"/>
        <v>0</v>
      </c>
      <c r="J71" s="102">
        <f t="shared" si="5"/>
        <v>0</v>
      </c>
      <c r="K71" s="355">
        <f t="shared" si="6"/>
        <v>0</v>
      </c>
      <c r="L71" s="292">
        <f t="shared" ref="L71:L87" si="14">IF(G71+H71=0,0,K71/(G71+H71))</f>
        <v>0</v>
      </c>
    </row>
    <row r="72" spans="2:12" s="74" customFormat="1" ht="15" customHeight="1" x14ac:dyDescent="0.2">
      <c r="B72" s="1">
        <f t="shared" si="12"/>
        <v>65</v>
      </c>
      <c r="C72" s="2">
        <f t="shared" si="13"/>
        <v>65</v>
      </c>
      <c r="D72" s="5">
        <v>65</v>
      </c>
      <c r="E72" s="197">
        <f t="shared" si="4"/>
        <v>0</v>
      </c>
      <c r="F72" s="296">
        <f t="shared" si="7"/>
        <v>0</v>
      </c>
      <c r="G72" s="197">
        <f>ЛФП!J71</f>
        <v>0</v>
      </c>
      <c r="H72" s="198">
        <f>ЛФП!K71</f>
        <v>0</v>
      </c>
      <c r="I72" s="414">
        <f t="shared" si="8"/>
        <v>0</v>
      </c>
      <c r="J72" s="102">
        <f t="shared" si="5"/>
        <v>0</v>
      </c>
      <c r="K72" s="355">
        <f t="shared" si="6"/>
        <v>0</v>
      </c>
      <c r="L72" s="292">
        <f t="shared" si="14"/>
        <v>0</v>
      </c>
    </row>
    <row r="73" spans="2:12" s="74" customFormat="1" ht="15" customHeight="1" x14ac:dyDescent="0.2">
      <c r="B73" s="1">
        <f t="shared" si="12"/>
        <v>66</v>
      </c>
      <c r="C73" s="2">
        <f t="shared" si="13"/>
        <v>66</v>
      </c>
      <c r="D73" s="5">
        <v>66</v>
      </c>
      <c r="E73" s="197">
        <f t="shared" ref="E73:E87" si="15">J72</f>
        <v>0</v>
      </c>
      <c r="F73" s="296">
        <f t="shared" ref="F73:F87" si="16">F72</f>
        <v>0</v>
      </c>
      <c r="G73" s="197">
        <f>ЛФП!J72</f>
        <v>0</v>
      </c>
      <c r="H73" s="198">
        <f>ЛФП!K72</f>
        <v>0</v>
      </c>
      <c r="I73" s="414">
        <f t="shared" si="8"/>
        <v>0</v>
      </c>
      <c r="J73" s="102">
        <f t="shared" ref="J73:J87" si="17">IF(E73="-","-",E73*(1+I73)+F73-G73)</f>
        <v>0</v>
      </c>
      <c r="K73" s="355">
        <f t="shared" ref="K73:K87" si="18">IF(E73="-","-",E73-(G73+H73))</f>
        <v>0</v>
      </c>
      <c r="L73" s="292">
        <f t="shared" si="14"/>
        <v>0</v>
      </c>
    </row>
    <row r="74" spans="2:12" s="74" customFormat="1" ht="15" customHeight="1" x14ac:dyDescent="0.2">
      <c r="B74" s="1">
        <f t="shared" si="12"/>
        <v>67</v>
      </c>
      <c r="C74" s="2">
        <f t="shared" si="13"/>
        <v>67</v>
      </c>
      <c r="D74" s="5">
        <v>67</v>
      </c>
      <c r="E74" s="197">
        <f t="shared" si="15"/>
        <v>0</v>
      </c>
      <c r="F74" s="296">
        <f t="shared" si="16"/>
        <v>0</v>
      </c>
      <c r="G74" s="197">
        <f>ЛФП!J73</f>
        <v>0</v>
      </c>
      <c r="H74" s="198">
        <f>ЛФП!K73</f>
        <v>0</v>
      </c>
      <c r="I74" s="414">
        <f t="shared" si="8"/>
        <v>0</v>
      </c>
      <c r="J74" s="102">
        <f t="shared" si="17"/>
        <v>0</v>
      </c>
      <c r="K74" s="355">
        <f t="shared" si="18"/>
        <v>0</v>
      </c>
      <c r="L74" s="292">
        <f t="shared" si="14"/>
        <v>0</v>
      </c>
    </row>
    <row r="75" spans="2:12" s="74" customFormat="1" ht="15" customHeight="1" x14ac:dyDescent="0.2">
      <c r="B75" s="1">
        <f t="shared" si="12"/>
        <v>68</v>
      </c>
      <c r="C75" s="2">
        <f t="shared" si="13"/>
        <v>68</v>
      </c>
      <c r="D75" s="5">
        <v>68</v>
      </c>
      <c r="E75" s="197">
        <f t="shared" si="15"/>
        <v>0</v>
      </c>
      <c r="F75" s="296">
        <f t="shared" si="16"/>
        <v>0</v>
      </c>
      <c r="G75" s="197">
        <f>ЛФП!J74</f>
        <v>0</v>
      </c>
      <c r="H75" s="198">
        <f>ЛФП!K74</f>
        <v>0</v>
      </c>
      <c r="I75" s="414">
        <f t="shared" ref="I75:I84" si="19">I74</f>
        <v>0</v>
      </c>
      <c r="J75" s="102">
        <f t="shared" si="17"/>
        <v>0</v>
      </c>
      <c r="K75" s="355">
        <f t="shared" si="18"/>
        <v>0</v>
      </c>
      <c r="L75" s="292">
        <f t="shared" si="14"/>
        <v>0</v>
      </c>
    </row>
    <row r="76" spans="2:12" s="74" customFormat="1" ht="15" customHeight="1" x14ac:dyDescent="0.2">
      <c r="B76" s="1">
        <f t="shared" si="12"/>
        <v>69</v>
      </c>
      <c r="C76" s="2">
        <f t="shared" si="13"/>
        <v>69</v>
      </c>
      <c r="D76" s="5">
        <v>69</v>
      </c>
      <c r="E76" s="197">
        <f t="shared" si="15"/>
        <v>0</v>
      </c>
      <c r="F76" s="296">
        <f t="shared" si="16"/>
        <v>0</v>
      </c>
      <c r="G76" s="197">
        <f>ЛФП!J75</f>
        <v>0</v>
      </c>
      <c r="H76" s="198">
        <f>ЛФП!K75</f>
        <v>0</v>
      </c>
      <c r="I76" s="414">
        <f t="shared" si="19"/>
        <v>0</v>
      </c>
      <c r="J76" s="102">
        <f t="shared" si="17"/>
        <v>0</v>
      </c>
      <c r="K76" s="355">
        <f t="shared" si="18"/>
        <v>0</v>
      </c>
      <c r="L76" s="292">
        <f t="shared" si="14"/>
        <v>0</v>
      </c>
    </row>
    <row r="77" spans="2:12" s="74" customFormat="1" ht="15" customHeight="1" x14ac:dyDescent="0.2">
      <c r="B77" s="1">
        <f t="shared" si="12"/>
        <v>70</v>
      </c>
      <c r="C77" s="2">
        <f t="shared" si="13"/>
        <v>70</v>
      </c>
      <c r="D77" s="5">
        <v>70</v>
      </c>
      <c r="E77" s="197">
        <f t="shared" si="15"/>
        <v>0</v>
      </c>
      <c r="F77" s="296">
        <f t="shared" si="16"/>
        <v>0</v>
      </c>
      <c r="G77" s="197">
        <f>ЛФП!J76</f>
        <v>0</v>
      </c>
      <c r="H77" s="198">
        <f>ЛФП!K76</f>
        <v>0</v>
      </c>
      <c r="I77" s="414">
        <f t="shared" si="19"/>
        <v>0</v>
      </c>
      <c r="J77" s="102">
        <f t="shared" si="17"/>
        <v>0</v>
      </c>
      <c r="K77" s="355">
        <f t="shared" si="18"/>
        <v>0</v>
      </c>
      <c r="L77" s="292">
        <f t="shared" si="14"/>
        <v>0</v>
      </c>
    </row>
    <row r="78" spans="2:12" s="74" customFormat="1" ht="15" customHeight="1" x14ac:dyDescent="0.2">
      <c r="B78" s="1">
        <f t="shared" si="12"/>
        <v>71</v>
      </c>
      <c r="C78" s="2">
        <f t="shared" si="13"/>
        <v>71</v>
      </c>
      <c r="D78" s="5">
        <v>71</v>
      </c>
      <c r="E78" s="197">
        <f t="shared" si="15"/>
        <v>0</v>
      </c>
      <c r="F78" s="296">
        <f t="shared" si="16"/>
        <v>0</v>
      </c>
      <c r="G78" s="197">
        <f>ЛФП!J77</f>
        <v>0</v>
      </c>
      <c r="H78" s="198">
        <f>ЛФП!K77</f>
        <v>0</v>
      </c>
      <c r="I78" s="414">
        <f t="shared" si="19"/>
        <v>0</v>
      </c>
      <c r="J78" s="102">
        <f t="shared" si="17"/>
        <v>0</v>
      </c>
      <c r="K78" s="355">
        <f t="shared" si="18"/>
        <v>0</v>
      </c>
      <c r="L78" s="292">
        <f t="shared" si="14"/>
        <v>0</v>
      </c>
    </row>
    <row r="79" spans="2:12" s="74" customFormat="1" ht="15" customHeight="1" x14ac:dyDescent="0.2">
      <c r="B79" s="1">
        <f t="shared" si="12"/>
        <v>72</v>
      </c>
      <c r="C79" s="2">
        <f t="shared" si="13"/>
        <v>72</v>
      </c>
      <c r="D79" s="5">
        <v>72</v>
      </c>
      <c r="E79" s="197">
        <f t="shared" si="15"/>
        <v>0</v>
      </c>
      <c r="F79" s="296">
        <f t="shared" si="16"/>
        <v>0</v>
      </c>
      <c r="G79" s="197">
        <f>ЛФП!J78</f>
        <v>0</v>
      </c>
      <c r="H79" s="198">
        <f>ЛФП!K78</f>
        <v>0</v>
      </c>
      <c r="I79" s="414">
        <f t="shared" si="19"/>
        <v>0</v>
      </c>
      <c r="J79" s="102">
        <f t="shared" si="17"/>
        <v>0</v>
      </c>
      <c r="K79" s="355">
        <f t="shared" si="18"/>
        <v>0</v>
      </c>
      <c r="L79" s="292">
        <f t="shared" si="14"/>
        <v>0</v>
      </c>
    </row>
    <row r="80" spans="2:12" s="74" customFormat="1" ht="15" customHeight="1" x14ac:dyDescent="0.2">
      <c r="B80" s="1">
        <f t="shared" si="12"/>
        <v>73</v>
      </c>
      <c r="C80" s="2">
        <f t="shared" si="13"/>
        <v>73</v>
      </c>
      <c r="D80" s="5">
        <v>73</v>
      </c>
      <c r="E80" s="197">
        <f t="shared" si="15"/>
        <v>0</v>
      </c>
      <c r="F80" s="296">
        <f t="shared" si="16"/>
        <v>0</v>
      </c>
      <c r="G80" s="197">
        <f>ЛФП!J79</f>
        <v>0</v>
      </c>
      <c r="H80" s="198">
        <f>ЛФП!K79</f>
        <v>0</v>
      </c>
      <c r="I80" s="414">
        <f t="shared" si="19"/>
        <v>0</v>
      </c>
      <c r="J80" s="102">
        <f t="shared" si="17"/>
        <v>0</v>
      </c>
      <c r="K80" s="355">
        <f t="shared" si="18"/>
        <v>0</v>
      </c>
      <c r="L80" s="292">
        <f t="shared" si="14"/>
        <v>0</v>
      </c>
    </row>
    <row r="81" spans="2:12" s="74" customFormat="1" ht="15" customHeight="1" x14ac:dyDescent="0.2">
      <c r="B81" s="1">
        <f t="shared" si="12"/>
        <v>74</v>
      </c>
      <c r="C81" s="2">
        <f t="shared" si="13"/>
        <v>74</v>
      </c>
      <c r="D81" s="5">
        <v>74</v>
      </c>
      <c r="E81" s="197">
        <f t="shared" si="15"/>
        <v>0</v>
      </c>
      <c r="F81" s="296">
        <f t="shared" si="16"/>
        <v>0</v>
      </c>
      <c r="G81" s="197">
        <f>ЛФП!J80</f>
        <v>0</v>
      </c>
      <c r="H81" s="198">
        <f>ЛФП!K80</f>
        <v>0</v>
      </c>
      <c r="I81" s="414">
        <f t="shared" si="19"/>
        <v>0</v>
      </c>
      <c r="J81" s="102">
        <f t="shared" si="17"/>
        <v>0</v>
      </c>
      <c r="K81" s="355">
        <f t="shared" si="18"/>
        <v>0</v>
      </c>
      <c r="L81" s="292">
        <f t="shared" si="14"/>
        <v>0</v>
      </c>
    </row>
    <row r="82" spans="2:12" s="74" customFormat="1" ht="15" customHeight="1" x14ac:dyDescent="0.2">
      <c r="B82" s="1">
        <f t="shared" si="12"/>
        <v>75</v>
      </c>
      <c r="C82" s="2">
        <f t="shared" si="13"/>
        <v>75</v>
      </c>
      <c r="D82" s="5">
        <v>75</v>
      </c>
      <c r="E82" s="197">
        <f t="shared" si="15"/>
        <v>0</v>
      </c>
      <c r="F82" s="296">
        <f t="shared" si="16"/>
        <v>0</v>
      </c>
      <c r="G82" s="197">
        <f>ЛФП!J81</f>
        <v>0</v>
      </c>
      <c r="H82" s="198">
        <f>ЛФП!K81</f>
        <v>0</v>
      </c>
      <c r="I82" s="414">
        <f t="shared" si="19"/>
        <v>0</v>
      </c>
      <c r="J82" s="102">
        <f t="shared" si="17"/>
        <v>0</v>
      </c>
      <c r="K82" s="355">
        <f t="shared" si="18"/>
        <v>0</v>
      </c>
      <c r="L82" s="292">
        <f t="shared" si="14"/>
        <v>0</v>
      </c>
    </row>
    <row r="83" spans="2:12" s="74" customFormat="1" ht="15" customHeight="1" x14ac:dyDescent="0.2">
      <c r="B83" s="1">
        <f t="shared" si="12"/>
        <v>76</v>
      </c>
      <c r="C83" s="2">
        <f t="shared" si="13"/>
        <v>76</v>
      </c>
      <c r="D83" s="5">
        <v>76</v>
      </c>
      <c r="E83" s="197">
        <f t="shared" si="15"/>
        <v>0</v>
      </c>
      <c r="F83" s="296">
        <f t="shared" si="16"/>
        <v>0</v>
      </c>
      <c r="G83" s="197">
        <f>ЛФП!J82</f>
        <v>0</v>
      </c>
      <c r="H83" s="198">
        <f>ЛФП!K82</f>
        <v>0</v>
      </c>
      <c r="I83" s="414">
        <f t="shared" si="19"/>
        <v>0</v>
      </c>
      <c r="J83" s="102">
        <f t="shared" si="17"/>
        <v>0</v>
      </c>
      <c r="K83" s="355">
        <f t="shared" si="18"/>
        <v>0</v>
      </c>
      <c r="L83" s="292">
        <f t="shared" si="14"/>
        <v>0</v>
      </c>
    </row>
    <row r="84" spans="2:12" s="74" customFormat="1" ht="15" customHeight="1" x14ac:dyDescent="0.2">
      <c r="B84" s="1">
        <f t="shared" si="12"/>
        <v>77</v>
      </c>
      <c r="C84" s="2">
        <f t="shared" si="13"/>
        <v>77</v>
      </c>
      <c r="D84" s="5">
        <v>77</v>
      </c>
      <c r="E84" s="197">
        <f t="shared" si="15"/>
        <v>0</v>
      </c>
      <c r="F84" s="296">
        <f t="shared" si="16"/>
        <v>0</v>
      </c>
      <c r="G84" s="197">
        <f>ЛФП!J83</f>
        <v>0</v>
      </c>
      <c r="H84" s="198">
        <f>ЛФП!K83</f>
        <v>0</v>
      </c>
      <c r="I84" s="414">
        <f t="shared" si="19"/>
        <v>0</v>
      </c>
      <c r="J84" s="102">
        <f t="shared" si="17"/>
        <v>0</v>
      </c>
      <c r="K84" s="355">
        <f t="shared" si="18"/>
        <v>0</v>
      </c>
      <c r="L84" s="292">
        <f t="shared" si="14"/>
        <v>0</v>
      </c>
    </row>
    <row r="85" spans="2:12" s="74" customFormat="1" ht="15" customHeight="1" x14ac:dyDescent="0.2">
      <c r="B85" s="1">
        <f t="shared" si="12"/>
        <v>78</v>
      </c>
      <c r="C85" s="2">
        <f t="shared" si="13"/>
        <v>78</v>
      </c>
      <c r="D85" s="5">
        <v>78</v>
      </c>
      <c r="E85" s="197">
        <f t="shared" si="15"/>
        <v>0</v>
      </c>
      <c r="F85" s="296">
        <f t="shared" si="16"/>
        <v>0</v>
      </c>
      <c r="G85" s="197">
        <f>ЛФП!J84</f>
        <v>0</v>
      </c>
      <c r="H85" s="198">
        <f>ЛФП!K84</f>
        <v>0</v>
      </c>
      <c r="I85" s="414">
        <f>I84</f>
        <v>0</v>
      </c>
      <c r="J85" s="102">
        <f t="shared" si="17"/>
        <v>0</v>
      </c>
      <c r="K85" s="355">
        <f t="shared" si="18"/>
        <v>0</v>
      </c>
      <c r="L85" s="292">
        <f t="shared" si="14"/>
        <v>0</v>
      </c>
    </row>
    <row r="86" spans="2:12" s="74" customFormat="1" ht="15" customHeight="1" x14ac:dyDescent="0.2">
      <c r="B86" s="1">
        <f t="shared" si="12"/>
        <v>79</v>
      </c>
      <c r="C86" s="2">
        <f t="shared" si="13"/>
        <v>79</v>
      </c>
      <c r="D86" s="5">
        <v>79</v>
      </c>
      <c r="E86" s="197">
        <f t="shared" si="15"/>
        <v>0</v>
      </c>
      <c r="F86" s="296">
        <f t="shared" si="16"/>
        <v>0</v>
      </c>
      <c r="G86" s="197">
        <f>ЛФП!J85</f>
        <v>0</v>
      </c>
      <c r="H86" s="198">
        <f>ЛФП!K85</f>
        <v>0</v>
      </c>
      <c r="I86" s="414">
        <f>I85</f>
        <v>0</v>
      </c>
      <c r="J86" s="102">
        <f t="shared" si="17"/>
        <v>0</v>
      </c>
      <c r="K86" s="355">
        <f t="shared" si="18"/>
        <v>0</v>
      </c>
      <c r="L86" s="292">
        <f t="shared" si="14"/>
        <v>0</v>
      </c>
    </row>
    <row r="87" spans="2:12" s="74" customFormat="1" ht="15" customHeight="1" thickBot="1" x14ac:dyDescent="0.25">
      <c r="B87" s="3">
        <f t="shared" si="12"/>
        <v>80</v>
      </c>
      <c r="C87" s="4">
        <f t="shared" si="13"/>
        <v>80</v>
      </c>
      <c r="D87" s="6">
        <v>80</v>
      </c>
      <c r="E87" s="293">
        <f t="shared" si="15"/>
        <v>0</v>
      </c>
      <c r="F87" s="297">
        <f t="shared" si="16"/>
        <v>0</v>
      </c>
      <c r="G87" s="293">
        <f>ЛФП!J86</f>
        <v>0</v>
      </c>
      <c r="H87" s="298">
        <f>ЛФП!K86</f>
        <v>0</v>
      </c>
      <c r="I87" s="415">
        <f>I86</f>
        <v>0</v>
      </c>
      <c r="J87" s="298">
        <f t="shared" si="17"/>
        <v>0</v>
      </c>
      <c r="K87" s="356">
        <f t="shared" si="18"/>
        <v>0</v>
      </c>
      <c r="L87" s="65">
        <f t="shared" si="14"/>
        <v>0</v>
      </c>
    </row>
    <row r="90" spans="2:12" ht="15" customHeight="1" x14ac:dyDescent="0.2">
      <c r="B90" s="463" t="s">
        <v>127</v>
      </c>
      <c r="C90" s="463"/>
      <c r="D90" s="463"/>
      <c r="E90" s="463"/>
      <c r="F90" s="463"/>
      <c r="G90" s="463"/>
      <c r="H90" s="463"/>
      <c r="I90" s="463"/>
      <c r="J90" s="463"/>
      <c r="K90" s="463"/>
      <c r="L90" s="463"/>
    </row>
    <row r="91" spans="2:12" ht="15" customHeight="1" x14ac:dyDescent="0.2">
      <c r="B91" s="550" t="s">
        <v>216</v>
      </c>
      <c r="C91" s="550"/>
      <c r="D91" s="550"/>
      <c r="E91" s="550"/>
      <c r="F91" s="550"/>
      <c r="G91" s="550"/>
      <c r="H91" s="550"/>
      <c r="I91" s="550"/>
      <c r="J91" s="550"/>
      <c r="K91" s="550"/>
      <c r="L91" s="550"/>
    </row>
    <row r="92" spans="2:12" ht="15" customHeight="1" x14ac:dyDescent="0.2">
      <c r="B92" s="556" t="s">
        <v>210</v>
      </c>
      <c r="C92" s="556"/>
      <c r="D92" s="556"/>
      <c r="E92" s="556"/>
      <c r="F92" s="556"/>
      <c r="G92" s="556"/>
      <c r="H92" s="556"/>
      <c r="I92" s="556"/>
      <c r="J92" s="556"/>
      <c r="K92" s="556"/>
      <c r="L92" s="556"/>
    </row>
    <row r="93" spans="2:12" ht="15" customHeight="1" x14ac:dyDescent="0.2">
      <c r="B93" s="550" t="s">
        <v>230</v>
      </c>
      <c r="C93" s="550"/>
      <c r="D93" s="550"/>
      <c r="E93" s="550"/>
      <c r="F93" s="550"/>
      <c r="G93" s="550"/>
      <c r="H93" s="550"/>
      <c r="I93" s="550"/>
      <c r="J93" s="550"/>
      <c r="K93" s="550"/>
      <c r="L93" s="550"/>
    </row>
    <row r="94" spans="2:12" ht="15" customHeight="1" x14ac:dyDescent="0.2">
      <c r="B94" s="452" t="s">
        <v>232</v>
      </c>
      <c r="C94" s="452"/>
      <c r="D94" s="452"/>
      <c r="E94" s="452"/>
      <c r="F94" s="452"/>
      <c r="G94" s="452"/>
      <c r="H94" s="452"/>
      <c r="I94" s="452"/>
    </row>
    <row r="96" spans="2:12" ht="15" customHeight="1" x14ac:dyDescent="0.2">
      <c r="B96" s="77"/>
    </row>
    <row r="97" spans="2:7" ht="15" customHeight="1" x14ac:dyDescent="0.2">
      <c r="B97" s="458" t="s">
        <v>221</v>
      </c>
      <c r="C97" s="458"/>
      <c r="D97" s="458"/>
    </row>
    <row r="98" spans="2:7" ht="15" customHeight="1" x14ac:dyDescent="0.2">
      <c r="B98" s="454" t="s">
        <v>170</v>
      </c>
      <c r="C98" s="454"/>
      <c r="D98" s="336"/>
    </row>
    <row r="99" spans="2:7" ht="15" customHeight="1" x14ac:dyDescent="0.2">
      <c r="B99" s="81"/>
    </row>
    <row r="101" spans="2:7" ht="15" customHeight="1" x14ac:dyDescent="0.2">
      <c r="G101" s="78" t="s">
        <v>217</v>
      </c>
    </row>
  </sheetData>
  <sheetProtection algorithmName="SHA-512" hashValue="KVVQ9AesdkazXTcc0a3xVANxXVL1+5TOSzRhCv6px0BfV8enWRz1PGiIFseJemK74vmKL9MTvSV8fGFeqhNNwQ==" saltValue="+Q1gsZtTRjHrutXSTho5MA==" spinCount="100000" sheet="1" objects="1" scenarios="1"/>
  <mergeCells count="15">
    <mergeCell ref="K4:L5"/>
    <mergeCell ref="B97:D97"/>
    <mergeCell ref="B98:C98"/>
    <mergeCell ref="B2:K2"/>
    <mergeCell ref="G4:H4"/>
    <mergeCell ref="B93:L93"/>
    <mergeCell ref="B91:L91"/>
    <mergeCell ref="B90:L90"/>
    <mergeCell ref="B92:L92"/>
    <mergeCell ref="B4:D5"/>
    <mergeCell ref="E4:E5"/>
    <mergeCell ref="F4:F5"/>
    <mergeCell ref="I4:I5"/>
    <mergeCell ref="J4:J5"/>
    <mergeCell ref="B94:I94"/>
  </mergeCells>
  <hyperlinks>
    <hyperlink ref="B97" r:id="rId1" display="Дмитрий Мельников"/>
    <hyperlink ref="B98" r:id="rId2" display="www.finsuccess.ru"/>
  </hyperlinks>
  <pageMargins left="0.7" right="0.7" top="0.75" bottom="0.75" header="0.3" footer="0.3"/>
  <pageSetup paperSize="9" orientation="portrait" horizontalDpi="4294967294" verticalDpi="0" r:id="rId3"/>
  <ignoredErrors>
    <ignoredError sqref="F10:F47 F48:F87 I8:I87 F8: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Инструкция</vt:lpstr>
      <vt:lpstr>Баланс</vt:lpstr>
      <vt:lpstr>БДР</vt:lpstr>
      <vt:lpstr>БДДС</vt:lpstr>
      <vt:lpstr>ФА</vt:lpstr>
      <vt:lpstr>ЛФП</vt:lpstr>
      <vt:lpstr>ЛИП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Мельников</dc:creator>
  <cp:lastModifiedBy>Дмитрий Мельников</cp:lastModifiedBy>
  <dcterms:created xsi:type="dcterms:W3CDTF">2012-07-24T15:56:00Z</dcterms:created>
  <dcterms:modified xsi:type="dcterms:W3CDTF">2017-05-25T06:54:25Z</dcterms:modified>
</cp:coreProperties>
</file>